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6.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pihealthcare.sharepoint.com/Shared Documents/Projects/Active/Leo Pharma/CHE/20240214_Leo Pharma_CHE Stakeholder Mapping/Mapping Deliverable/"/>
    </mc:Choice>
  </mc:AlternateContent>
  <xr:revisionPtr revIDLastSave="345" documentId="13_ncr:1_{CCE32253-06B8-4F90-888A-76C6586A0FB3}" xr6:coauthVersionLast="47" xr6:coauthVersionMax="47" xr10:uidLastSave="{7A14D00F-B84B-47A5-AFDD-6D419F1F1CDC}"/>
  <bookViews>
    <workbookView xWindow="-108" yWindow="-108" windowWidth="23256" windowHeight="12456" tabRatio="898" xr2:uid="{B54C7DFF-C574-4D92-BE58-96AE3516B663}"/>
  </bookViews>
  <sheets>
    <sheet name="Home" sheetId="6" r:id="rId1"/>
    <sheet name="Recommendations" sheetId="1" r:id="rId2"/>
    <sheet name="England " sheetId="2" r:id="rId3"/>
    <sheet name="Ireland" sheetId="3" r:id="rId4"/>
    <sheet name="Scotland" sheetId="4" r:id="rId5"/>
    <sheet name="Wales" sheetId="5" r:id="rId6"/>
  </sheets>
  <definedNames>
    <definedName name="_xlnm._FilterDatabase" localSheetId="1" hidden="1">Recommendations!$A$1:$K$80</definedName>
    <definedName name="OLE_LINK1" localSheetId="1">Recommendations!$I$33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1" l="1"/>
  <c r="B51" i="1"/>
  <c r="B39" i="1" l="1"/>
  <c r="B74" i="1" l="1"/>
  <c r="B63" i="1"/>
  <c r="B65" i="1"/>
  <c r="B71" i="1"/>
  <c r="B64" i="1"/>
  <c r="B72" i="1"/>
  <c r="B57" i="1"/>
  <c r="B59" i="1"/>
  <c r="B60" i="1"/>
  <c r="B76" i="1"/>
  <c r="B73" i="1"/>
  <c r="B15" i="1"/>
  <c r="B58" i="1"/>
  <c r="B61" i="1"/>
  <c r="B55" i="1"/>
  <c r="B62" i="1"/>
  <c r="B17" i="1"/>
  <c r="B49" i="1"/>
  <c r="B80" i="1"/>
  <c r="B38" i="1"/>
  <c r="B37" i="1" l="1"/>
  <c r="B70" i="1"/>
  <c r="B67" i="1"/>
  <c r="B34" i="1"/>
  <c r="B29" i="1"/>
  <c r="B27" i="1"/>
  <c r="B24" i="1"/>
  <c r="B69" i="1"/>
  <c r="B36" i="1"/>
  <c r="B68" i="1"/>
  <c r="B40" i="1"/>
  <c r="B41" i="1"/>
  <c r="B42" i="1"/>
  <c r="B43" i="1"/>
  <c r="B44" i="1"/>
  <c r="B46" i="1"/>
  <c r="B75" i="1"/>
  <c r="B47" i="1"/>
  <c r="B77" i="1"/>
  <c r="B48" i="1"/>
  <c r="B50" i="1"/>
  <c r="B35" i="1"/>
  <c r="B66" i="1"/>
  <c r="B33" i="1"/>
  <c r="B32" i="1"/>
  <c r="B31" i="1"/>
  <c r="B30" i="1"/>
  <c r="B28" i="1"/>
  <c r="B26" i="1"/>
  <c r="B25" i="1"/>
  <c r="B23" i="1"/>
  <c r="B21" i="1"/>
  <c r="B22" i="1"/>
  <c r="B20" i="1"/>
  <c r="B19" i="1"/>
  <c r="B18" i="1"/>
  <c r="B16" i="1"/>
  <c r="B56" i="1"/>
  <c r="B54" i="1"/>
  <c r="B14" i="1"/>
  <c r="B10" i="1"/>
  <c r="B13" i="1"/>
  <c r="B12" i="1"/>
  <c r="B11" i="1"/>
  <c r="B53" i="1"/>
  <c r="B9" i="1"/>
  <c r="B8" i="1"/>
  <c r="B7" i="1"/>
  <c r="B6" i="1"/>
  <c r="B5" i="1"/>
  <c r="B4" i="1"/>
  <c r="B3" i="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tc={4696D479-05F1-414C-B90B-912979F71754}</author>
    <author>tc={626B20B5-4C75-49B9-B5AD-0DD8FAAE25E9}</author>
    <author>tc={F9E09E86-9F83-4A27-8357-E57268B9A8C3}</author>
    <author>tc={AF35D420-795E-475A-8557-8DE00D80AF48}</author>
    <author>tc={9B1266E6-2805-4CC1-BDDF-C381386CA8A6}</author>
    <author>tc={B1847C3D-1F74-4493-8DF5-7B7CECF902CA}</author>
    <author>tc={29E2FC90-BCA9-4765-BF99-A3896F13CA18}</author>
    <author>tc={46B6185E-DEF0-4FB7-AF56-82C5E6527F1A}</author>
    <author>tc={1440DA75-5D6A-4938-B88B-33F1145338B8}</author>
    <author>tc={54A6359B-9B0A-4231-841A-689382F207BF}</author>
    <author>tc={C9262A61-2535-457D-89D5-3405C482AF3D}</author>
    <author>tc={85D110A1-473F-4017-B1D9-8B1A9A343CEB}</author>
    <author>tc={A668CFA0-6E12-4FE8-A82C-3381874136DE}</author>
    <author>tc={79827AF9-CA9E-4A1B-B93A-593BEA0569CF}</author>
    <author>tc={B508B5C1-2E0A-4E5E-886E-6DAD0C292F6C}</author>
    <author>tc={45E7BD1C-9187-4BC8-BDA5-E4EC1965A236}</author>
    <author>tc={622E1947-AAC3-4266-AE11-6628482B8397}</author>
    <author>tc={FF66FA1B-E1D4-4FA3-BF04-87C4606611DB}</author>
    <author>tc={E24344B3-8C27-45FC-82B4-9FB9EC0E6B86}</author>
    <author>tc={1B7637CB-E2A2-4A91-9AC5-8941689AC96D}</author>
    <author>tc={B8250986-5A33-419E-B874-8D2EC3808DB1}</author>
    <author>tc={131E043E-D104-4650-BED1-2CD69C0C8FCB}</author>
    <author>tc={402377DC-4B4F-4D9D-9517-6FD526547C93}</author>
    <author>tc={C93461F1-B919-4160-9A65-2B9FEEC1AD89}</author>
    <author>tc={53680092-91F9-4791-9D3D-552372E32E62}</author>
    <author>tc={06FF61DE-8BFB-4B4D-BE14-535C753DE345}</author>
    <author>tc={C74BD7E0-42A2-4D92-8341-B80527E5F9C5}</author>
    <author>tc={593A5007-79AB-4705-9FFD-782E302C0264}</author>
    <author>tc={D998EBB8-1BCE-47DB-A7B0-5600084B08A4}</author>
    <author>tc={1ECAAA08-F1A4-4972-B531-4CBF2CA3913A}</author>
    <author>tc={EB1811BA-95DF-4E54-8E03-A9414959003C}</author>
    <author>tc={7ACCACC2-652A-4463-AF14-DEE294CCF0DF}</author>
    <author>tc={18830FCA-C43F-404A-BBB1-C9E7FE6AD03E}</author>
    <author>tc={942824F9-4668-4EAE-B216-620B29BDECFB}</author>
  </authors>
  <commentList>
    <comment ref="B16" authorId="0" shapeId="0" xr:uid="{4696D479-05F1-414C-B90B-912979F71754}">
      <text>
        <t>[Threaded comment]
Your version of Excel allows you to read this threaded comment; however, any edits to it will get removed if the file is opened in a newer version of Excel. Learn more: https://go.microsoft.com/fwlink/?linkid=870924
Comment:
    Top in Patient Orgs</t>
      </text>
    </comment>
    <comment ref="B19" authorId="1" shapeId="0" xr:uid="{626B20B5-4C75-49B9-B5AD-0DD8FAAE25E9}">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21" authorId="2" shapeId="0" xr:uid="{F9E09E86-9F83-4A27-8357-E57268B9A8C3}">
      <text>
        <t>[Threaded comment]
Your version of Excel allows you to read this threaded comment; however, any edits to it will get removed if the file is opened in a newer version of Excel. Learn more: https://go.microsoft.com/fwlink/?linkid=870924
Comment:
    CHE focused
She is a founder member of the UK Dermatology Clinical Trials Network, is a member of the Executive Committee for the international Harmonizing Outcome Measures for Eczema initiative. Dr Thomas is Co-Director of the Centre of Evidence Based Dermatology and an advisor to the National Institute for Clinical Excellence (NICE).
2013 (Only Author) - Skin care education and individual counselling versus treatment as usual in healthcare workers with hand eczema.
2012 (Primary Author) - Avoiding hand eczema in healthcare workers
Loads of other publications on eczema
Reply:
    Top in Clinical Trials</t>
      </text>
    </comment>
    <comment ref="B22" authorId="3" shapeId="0" xr:uid="{AF35D420-795E-475A-8557-8DE00D80AF48}">
      <text>
        <t xml:space="preserve">[Threaded comment]
Your version of Excel allows you to read this threaded comment; however, any edits to it will get removed if the file is opened in a newer version of Excel. Learn more: https://go.microsoft.com/fwlink/?linkid=870924
Comment:
    Published in Term
Chronic Hand Eczema/ Chronic Hand Dermatitis
</t>
      </text>
    </comment>
    <comment ref="B23" authorId="4" shapeId="0" xr:uid="{9B1266E6-2805-4CC1-BDDF-C381386CA8A6}">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24" authorId="5" shapeId="0" xr:uid="{B1847C3D-1F74-4493-8DF5-7B7CECF902CA}">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Reply:
    Published in Term
Irritant Eczema/ Irritant Dermatitis/ Irritant Contact Dermatitis/ Irritant Contact Eczema
</t>
      </text>
    </comment>
    <comment ref="B25" authorId="6" shapeId="0" xr:uid="{29E2FC90-BCA9-4765-BF99-A3896F13CA18}">
      <text>
        <t>[Threaded comment]
Your version of Excel allows you to read this threaded comment; however, any edits to it will get removed if the file is opened in a newer version of Excel. Learn more: https://go.microsoft.com/fwlink/?linkid=870924
Comment:
    CHE focused
Poster at 2021 BAD congress on 
Alitretinoin for chronic hand eczema in two dermatology centres: assessing real world use and predictors of response</t>
      </text>
    </comment>
    <comment ref="B26" authorId="7" shapeId="0" xr:uid="{46B6185E-DEF0-4FB7-AF56-82C5E6527F1A}">
      <text>
        <t>[Threaded comment]
Your version of Excel allows you to read this threaded comment; however, any edits to it will get removed if the file is opened in a newer version of Excel. Learn more: https://go.microsoft.com/fwlink/?linkid=870924
Comment:
    Patient</t>
      </text>
    </comment>
    <comment ref="B27" authorId="8" shapeId="0" xr:uid="{1440DA75-5D6A-4938-B88B-33F1145338B8}">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28" authorId="9" shapeId="0" xr:uid="{54A6359B-9B0A-4231-841A-689382F207BF}">
      <text>
        <t xml:space="preserve">[Threaded comment]
Your version of Excel allows you to read this threaded comment; however, any edits to it will get removed if the file is opened in a newer version of Excel. Learn more: https://go.microsoft.com/fwlink/?linkid=870924
Comment:
    CHE focused
Collaborated on - A clinical trial showed for the first time that a form of light therapy,  Narrow Band UVB was an effective treatment for palmar hand eczema
Publication: Treatment of severe, chronic hand eczema: Results from a UK-wide survey.(2016)
Conference: An observer-blinded randomized controlled pilot study comparing localised psoralen-ultraviolet A with localized narrowband ultraviolet B for the treatment of hand eczema. 95th Annual Meeting of the British-Association-of-Dermatologists (2015).
Reply:
    Published in Term
Chronic Hand Eczema/ Chronic Hand Dermatitis
</t>
      </text>
    </comment>
    <comment ref="B29" authorId="10" shapeId="0" xr:uid="{C9262A61-2535-457D-89D5-3405C482AF3D}">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30" authorId="11" shapeId="0" xr:uid="{85D110A1-473F-4017-B1D9-8B1A9A343CEB}">
      <text>
        <t xml:space="preserve">[Threaded comment]
Your version of Excel allows you to read this threaded comment; however, any edits to it will get removed if the file is opened in a newer version of Excel. Learn more: https://go.microsoft.com/fwlink/?linkid=870924
Comment:
    CHE focus
BAD 2022 Congress
Speaker:
Oral psoralen + ultraviolet A therapy (PUVA) in the management of hand eczema: real-world data from a specialist centre 
</t>
      </text>
    </comment>
    <comment ref="B32" authorId="12" shapeId="0" xr:uid="{A668CFA0-6E12-4FE8-A82C-3381874136DE}">
      <text>
        <t>[Threaded comment]
Your version of Excel allows you to read this threaded comment; however, any edits to it will get removed if the file is opened in a newer version of Excel. Learn more: https://go.microsoft.com/fwlink/?linkid=870924
Comment:
    Top in Clinical Trials</t>
      </text>
    </comment>
    <comment ref="B33" authorId="13" shapeId="0" xr:uid="{79827AF9-CA9E-4A1B-B93A-593BEA0569CF}">
      <text>
        <t xml:space="preserve">[Threaded comment]
Your version of Excel allows you to read this threaded comment; however, any edits to it will get removed if the file is opened in a newer version of Excel. Learn more: https://go.microsoft.com/fwlink/?linkid=870924
Comment:
    CHE focused
He  developed the Dermatology Life Quality Index (DLQI).
Middle author - 2018 The psychosocial burden of hand eczema: Data from a European dermatological multicentre study.
Retired professor of dermatology.
</t>
      </text>
    </comment>
    <comment ref="B34" authorId="14" shapeId="0" xr:uid="{B508B5C1-2E0A-4E5E-886E-6DAD0C292F6C}">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35" authorId="15" shapeId="0" xr:uid="{45E7BD1C-9187-4BC8-BDA5-E4EC1965A236}">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37" authorId="16" shapeId="0" xr:uid="{622E1947-AAC3-4266-AE11-6628482B8397}">
      <text>
        <t>[Threaded comment]
Your version of Excel allows you to read this threaded comment; however, any edits to it will get removed if the file is opened in a newer version of Excel. Learn more: https://go.microsoft.com/fwlink/?linkid=870924
Comment:
    Top in Patient Orgs</t>
      </text>
    </comment>
    <comment ref="B38" authorId="17" shapeId="0" xr:uid="{FF66FA1B-E1D4-4FA3-BF04-87C4606611DB}">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40" authorId="18" shapeId="0" xr:uid="{E24344B3-8C27-45FC-82B4-9FB9EC0E6B86}">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41" authorId="19" shapeId="0" xr:uid="{1B7637CB-E2A2-4A91-9AC5-8941689AC96D}">
      <text>
        <t>[Threaded comment]
Your version of Excel allows you to read this threaded comment; however, any edits to it will get removed if the file is opened in a newer version of Excel. Learn more: https://go.microsoft.com/fwlink/?linkid=870924
Comment:
    Top in Patient Orgs</t>
      </text>
    </comment>
    <comment ref="B42" authorId="20" shapeId="0" xr:uid="{B8250986-5A33-419E-B874-8D2EC3808DB1}">
      <text>
        <t>[Threaded comment]
Your version of Excel allows you to read this threaded comment; however, any edits to it will get removed if the file is opened in a newer version of Excel. Learn more: https://go.microsoft.com/fwlink/?linkid=870924
Comment:
    Top in Patient Orgs</t>
      </text>
    </comment>
    <comment ref="B43" authorId="21" shapeId="0" xr:uid="{131E043E-D104-4650-BED1-2CD69C0C8FCB}">
      <text>
        <t xml:space="preserve">[Threaded comment]
Your version of Excel allows you to read this threaded comment; however, any edits to it will get removed if the file is opened in a newer version of Excel. Learn more: https://go.microsoft.com/fwlink/?linkid=870924
Comment:
    CHE focused
Member of NIHR Biomedical Research Dermatology Clinics
Research - Eczema subgroups with focus on Hand Eczema.
Chief Investigator of the NIHR HTA ALPHA (ALitretinoin versus PUVA in severe HAnd Eczema) trial on severe Hand Eczema. 
2012 - 2022: Associate Professor in Inflammatory Skin Diseases, University of Leeds  / Honorary Speciality Doctor in Dermatology, Bradford Teaching Hospitals NHS Foundation Trust
Main speaker at BAD 2023 congress
Comparison of alitretinoin vs. psoralen plus ultraviolet A as first-line treatments for chronic severe hand eczema: results from the ALPHA trial
Talk on hand eczema at the BSID 2019 annual meeting
But since 2022 - professor at German University
Reply:
    Published in Term
Chronic Hand Eczema/ Chronic Hand Dermatitis
</t>
      </text>
    </comment>
    <comment ref="B46" authorId="22" shapeId="0" xr:uid="{402377DC-4B4F-4D9D-9517-6FD526547C93}">
      <text>
        <t>[Threaded comment]
Your version of Excel allows you to read this threaded comment; however, any edits to it will get removed if the file is opened in a newer version of Excel. Learn more: https://go.microsoft.com/fwlink/?linkid=870924
Comment:
    CHE focused
Has been a middle author for 3 CHE journal articles. 
In 2016 she was awarded an NIHR Knowledge Mobilisation Research Fellowship investigating how evidence, on the most effective self-management of skin conditions in primary care.
Focus on geriatrics.
Reply:
    Published in Term
Chronic Hand Eczema/ Chronic Hand Dermatitis</t>
      </text>
    </comment>
    <comment ref="B47" authorId="23" shapeId="0" xr:uid="{C93461F1-B919-4160-9A65-2B9FEEC1AD89}">
      <text>
        <t>[Threaded comment]
Your version of Excel allows you to read this threaded comment; however, any edits to it will get removed if the file is opened in a newer version of Excel. Learn more: https://go.microsoft.com/fwlink/?linkid=870924
Comment:
    Involved in a Delgo Clinical Trial</t>
      </text>
    </comment>
    <comment ref="B48" authorId="24" shapeId="0" xr:uid="{53680092-91F9-4791-9D3D-552372E32E62}">
      <text>
        <t xml:space="preserve">[Threaded comment]
Your version of Excel allows you to read this threaded comment; however, any edits to it will get removed if the file is opened in a newer version of Excel. Learn more: https://go.microsoft.com/fwlink/?linkid=870924
Comment:
    Published in term
Irritant Eczema/ Irritant Dermatitis/ Irritant Contact Dermatitis/ Irritant Contact Eczema
</t>
      </text>
    </comment>
    <comment ref="B49" authorId="25" shapeId="0" xr:uid="{06FF61DE-8BFB-4B4D-BE14-535C753DE345}">
      <text>
        <t>[Threaded comment]
Your version of Excel allows you to read this threaded comment; however, any edits to it will get removed if the file is opened in a newer version of Excel. Learn more: https://go.microsoft.com/fwlink/?linkid=870924
Comment:
    Published in Term
Dyshidrotic Hand Eczema/ Dyshidrotic Hand Dermatitis/ Dyshidrotic Eczema/ Dyshidrotic Dermatitis</t>
      </text>
    </comment>
    <comment ref="B50" authorId="26" shapeId="0" xr:uid="{C74BD7E0-42A2-4D92-8341-B80527E5F9C5}">
      <text>
        <t>[Threaded comment]
Your version of Excel allows you to read this threaded comment; however, any edits to it will get removed if the file is opened in a newer version of Excel. Learn more: https://go.microsoft.com/fwlink/?linkid=870924
Comment:
    CHE focused
Middle author in 2 journal articles/publications on CHE, in 2017 and 2022.
Also she is the Professor of Clinical Trials Research, Deputy Director of the Leeds Clinical Trials Research Unit (CTRU) and a NIHR Senior Investigator. She is Yorkshire and Humber Clinical Specialty Lead for Wounds and a Dermatology Specialty Group co-opted member.
Reply:
    Published in Term
Chronic Hand Eczema/ Chronic Hand Dermatitis</t>
      </text>
    </comment>
    <comment ref="B56" authorId="27" shapeId="0" xr:uid="{593A5007-79AB-4705-9FFD-782E302C0264}">
      <text>
        <t>[Threaded comment]
Your version of Excel allows you to read this threaded comment; however, any edits to it will get removed if the file is opened in a newer version of Excel. Learn more: https://go.microsoft.com/fwlink/?linkid=870924
Comment:
    Top in International &amp; Regional Congresses</t>
      </text>
    </comment>
    <comment ref="B66" authorId="28" shapeId="0" xr:uid="{D998EBB8-1BCE-47DB-A7B0-5600084B08A4}">
      <text>
        <t>[Threaded comment]
Your version of Excel allows you to read this threaded comment; however, any edits to it will get removed if the file is opened in a newer version of Excel. Learn more: https://go.microsoft.com/fwlink/?linkid=870924
Comment:
    Top in International Congresses</t>
      </text>
    </comment>
    <comment ref="B67" authorId="29" shapeId="0" xr:uid="{1ECAAA08-F1A4-4972-B531-4CBF2CA3913A}">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68" authorId="30" shapeId="0" xr:uid="{EB1811BA-95DF-4E54-8E03-A9414959003C}">
      <text>
        <t xml:space="preserve">[Threaded comment]
Your version of Excel allows you to read this threaded comment; however, any edits to it will get removed if the file is opened in a newer version of Excel. Learn more: https://go.microsoft.com/fwlink/?linkid=870924
Comment:
    Published in Term
Chronic Hand Eczema/ Chronic Hand Dermatitis
</t>
      </text>
    </comment>
    <comment ref="B69" authorId="31" shapeId="0" xr:uid="{7ACCACC2-652A-4463-AF14-DEE294CCF0DF}">
      <text>
        <t xml:space="preserve">[Threaded comment]
Your version of Excel allows you to read this threaded comment; however, any edits to it will get removed if the file is opened in a newer version of Excel. Learn more: https://go.microsoft.com/fwlink/?linkid=870924
Comment:
    Published in Term
Chronic Hand Eczema/ Chronic Hand Dermatitis
</t>
      </text>
    </comment>
    <comment ref="B70" authorId="32" shapeId="0" xr:uid="{18830FCA-C43F-404A-BBB1-C9E7FE6AD03E}">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77" authorId="33" shapeId="0" xr:uid="{942824F9-4668-4EAE-B216-620B29BDECFB}">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tc={3AB2F879-AE6F-422D-9B78-458E2642CB0D}</author>
    <author>tc={462C6F23-74DA-45F4-94B5-3C7A68DCB139}</author>
    <author>tc={ABD3CC98-B875-44CE-B0C5-9C9E2FCF2056}</author>
    <author>tc={4344F438-C8B0-4702-98EE-2DC63A966A36}</author>
    <author>tc={7EAA49D3-A2D8-404E-BBE3-73CC36458AC4}</author>
    <author>tc={C87203FA-C2D4-4A1C-946D-4489BB6F4240}</author>
    <author>tc={9FA3A37E-A36C-446E-A881-86F5BB8E2067}</author>
    <author>tc={BD6C5C38-03AD-41FE-8F49-211E11521006}</author>
    <author>tc={1E747748-B121-449D-B71B-E03441B093EA}</author>
    <author>tc={65F0EAED-B497-4E78-8D59-95E96D20097C}</author>
    <author>tc={A1DEEAB1-F699-4795-AE5A-73DB3232DC45}</author>
    <author>tc={E87D9630-2905-43FB-8271-F7CD31732D5F}</author>
    <author>tc={A2CA30A3-A6F5-40B9-9122-0C4093742FAD}</author>
    <author>tc={3A3055A2-9F34-478E-82AA-218C0F3BB530}</author>
    <author>tc={ACB2CE73-0BCC-4671-A7B4-57D28B31A2D6}</author>
    <author>tc={76FAA833-A082-4FA1-82C5-A888B19EFC68}</author>
    <author>tc={AB8F35FC-2A5A-4E64-8D68-893CF5A0D75C}</author>
    <author>tc={B7D10495-3B7E-4132-BBDC-1DE03179CA35}</author>
    <author>tc={4C9407F2-89D5-4A44-9ED2-D6A3D4EC98FA}</author>
    <author>tc={F7EEED3E-ECCD-4A70-A5BD-95FC89A72020}</author>
    <author>tc={621F8F64-1612-48B4-9702-927D221A576D}</author>
    <author>tc={E1E86E3D-57C3-45E2-8681-971710CBD97D}</author>
    <author>tc={862BDA4A-EB36-4C7E-B10E-3B99EF63EB74}</author>
    <author>tc={B3792E53-178A-45C9-A93E-B73F29AE3449}</author>
    <author>tc={9ADE5669-DF7C-4462-B91B-B0C625C478B5}</author>
    <author>tc={B7C4524C-773D-4350-9329-64F5F3E30664}</author>
    <author>tc={0137B800-7D57-4A77-AC6A-F39E1E0E33F2}</author>
    <author>tc={B24E6DBE-5907-48B1-B01A-9CDD2F42A732}</author>
  </authors>
  <commentList>
    <comment ref="B14" authorId="0" shapeId="0" xr:uid="{3AB2F879-AE6F-422D-9B78-458E2642CB0D}">
      <text>
        <t>[Threaded comment]
Your version of Excel allows you to read this threaded comment; however, any edits to it will get removed if the file is opened in a newer version of Excel. Learn more: https://go.microsoft.com/fwlink/?linkid=870924
Comment:
    Top in Patient Orgs</t>
      </text>
    </comment>
    <comment ref="B16" authorId="1" shapeId="0" xr:uid="{462C6F23-74DA-45F4-94B5-3C7A68DCB139}">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18" authorId="2" shapeId="0" xr:uid="{ABD3CC98-B875-44CE-B0C5-9C9E2FCF2056}">
      <text>
        <t>[Threaded comment]
Your version of Excel allows you to read this threaded comment; however, any edits to it will get removed if the file is opened in a newer version of Excel. Learn more: https://go.microsoft.com/fwlink/?linkid=870924
Comment:
    CHE focused
She is a founder member of the UK Dermatology Clinical Trials Network, is a member of the Executive Committee for the international Harmonizing Outcome Measures for Eczema initiative. Dr Thomas is Co-Director of the Centre of Evidence Based Dermatology and an advisor to the National Institute for Clinical Excellence (NICE).
2013 (Only Author) - Skin care education and individual counselling versus treatment as usual in healthcare workers with hand eczema.
2012 (Primary Author) - Avoiding hand eczema in healthcare workers
Loads of other publications on eczema
Reply:
    Top in Clinical Trials</t>
      </text>
    </comment>
    <comment ref="B19" authorId="3" shapeId="0" xr:uid="{4344F438-C8B0-4702-98EE-2DC63A966A36}">
      <text>
        <t xml:space="preserve">[Threaded comment]
Your version of Excel allows you to read this threaded comment; however, any edits to it will get removed if the file is opened in a newer version of Excel. Learn more: https://go.microsoft.com/fwlink/?linkid=870924
Comment:
    Published in Term
Chronic Hand Eczema/ Chronic Hand Dermatitis
</t>
      </text>
    </comment>
    <comment ref="B20" authorId="4" shapeId="0" xr:uid="{7EAA49D3-A2D8-404E-BBE3-73CC36458AC4}">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21" authorId="5" shapeId="0" xr:uid="{C87203FA-C2D4-4A1C-946D-4489BB6F4240}">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Reply:
    Published in Term
Irritant Eczema/ Irritant Dermatitis/ Irritant Contact Dermatitis/ Irritant Contact Eczema
</t>
      </text>
    </comment>
    <comment ref="B22" authorId="6" shapeId="0" xr:uid="{9FA3A37E-A36C-446E-A881-86F5BB8E2067}">
      <text>
        <t>[Threaded comment]
Your version of Excel allows you to read this threaded comment; however, any edits to it will get removed if the file is opened in a newer version of Excel. Learn more: https://go.microsoft.com/fwlink/?linkid=870924
Comment:
    CHE focused
Poster at 2021 BAD congress on 
Alitretinoin for chronic hand eczema in two dermatology centres: assessing real world use and predictors of response</t>
      </text>
    </comment>
    <comment ref="B23" authorId="7" shapeId="0" xr:uid="{BD6C5C38-03AD-41FE-8F49-211E11521006}">
      <text>
        <t>[Threaded comment]
Your version of Excel allows you to read this threaded comment; however, any edits to it will get removed if the file is opened in a newer version of Excel. Learn more: https://go.microsoft.com/fwlink/?linkid=870924
Comment:
    Patient</t>
      </text>
    </comment>
    <comment ref="B24" authorId="8" shapeId="0" xr:uid="{1E747748-B121-449D-B71B-E03441B093EA}">
      <text>
        <t xml:space="preserve">[Threaded comment]
Your version of Excel allows you to read this threaded comment; however, any edits to it will get removed if the file is opened in a newer version of Excel. Learn more: https://go.microsoft.com/fwlink/?linkid=870924
Comment:
    CHE focused
Collaborated on - A clinical trial showed for the first time that a form of light therapy,  Narrow Band UVB was an effective treatment for palmar hand eczema
Publication: Treatment of severe, chronic hand eczema: Results from a UK-wide survey.(2016)
Conference: An observer-blinded randomized controlled pilot study comparing localised psoralen-ultraviolet A with localized narrowband ultraviolet B for the treatment of hand eczema. 95th Annual Meeting of the British-Association-of-Dermatologists (2015).
Reply:
    Published in Term
Chronic Hand Eczema/ Chronic Hand Dermatitis
</t>
      </text>
    </comment>
    <comment ref="B25" authorId="9" shapeId="0" xr:uid="{65F0EAED-B497-4E78-8D59-95E96D20097C}">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26" authorId="10" shapeId="0" xr:uid="{A1DEEAB1-F699-4795-AE5A-73DB3232DC45}">
      <text>
        <t xml:space="preserve">[Threaded comment]
Your version of Excel allows you to read this threaded comment; however, any edits to it will get removed if the file is opened in a newer version of Excel. Learn more: https://go.microsoft.com/fwlink/?linkid=870924
Comment:
    CHE focus
BAD 2022 Congress
Speaker:
Oral psoralen + ultraviolet A therapy (PUVA) in the management of hand eczema: real-world data from a specialist centre 
</t>
      </text>
    </comment>
    <comment ref="B28" authorId="11" shapeId="0" xr:uid="{E87D9630-2905-43FB-8271-F7CD31732D5F}">
      <text>
        <t>[Threaded comment]
Your version of Excel allows you to read this threaded comment; however, any edits to it will get removed if the file is opened in a newer version of Excel. Learn more: https://go.microsoft.com/fwlink/?linkid=870924
Comment:
    Top in Clinical Trials</t>
      </text>
    </comment>
    <comment ref="B29" authorId="12" shapeId="0" xr:uid="{A2CA30A3-A6F5-40B9-9122-0C4093742FAD}">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30" authorId="13" shapeId="0" xr:uid="{3A3055A2-9F34-478E-82AA-218C0F3BB530}">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31" authorId="14" shapeId="0" xr:uid="{ACB2CE73-0BCC-4671-A7B4-57D28B31A2D6}">
      <text>
        <t>[Threaded comment]
Your version of Excel allows you to read this threaded comment; however, any edits to it will get removed if the file is opened in a newer version of Excel. Learn more: https://go.microsoft.com/fwlink/?linkid=870924
Comment:
    Top in Patient Orgs</t>
      </text>
    </comment>
    <comment ref="B32" authorId="15" shapeId="0" xr:uid="{76FAA833-A082-4FA1-82C5-A888B19EFC68}">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34" authorId="16" shapeId="0" xr:uid="{AB8F35FC-2A5A-4E64-8D68-893CF5A0D75C}">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35" authorId="17" shapeId="0" xr:uid="{B7D10495-3B7E-4132-BBDC-1DE03179CA35}">
      <text>
        <t xml:space="preserve">[Threaded comment]
Your version of Excel allows you to read this threaded comment; however, any edits to it will get removed if the file is opened in a newer version of Excel. Learn more: https://go.microsoft.com/fwlink/?linkid=870924
Comment:
    CHE focused
Member of NIHR Biomedical Research Dermatology Clinics
Research - Eczema subgroups with focus on Hand Eczema.
Chief Investigator of the NIHR HTA ALPHA (ALitretinoin versus PUVA in severe HAnd Eczema) trial on severe Hand Eczema. 
2012 - 2022: Associate Professor in Inflammatory Skin Diseases, University of Leeds  / Honorary Speciality Doctor in Dermatology, Bradford Teaching Hospitals NHS Foundation Trust
Main speaker at BAD 2023 congress
Comparison of alitretinoin vs. psoralen plus ultraviolet A as first-line treatments for chronic severe hand eczema: results from the ALPHA trial
Talk on hand eczema at the BSID 2019 annual meeting
But since 2022 - professor at German University
Reply:
    Published in Term
Chronic Hand Eczema/ Chronic Hand Dermatitis
</t>
      </text>
    </comment>
    <comment ref="B38" authorId="18" shapeId="0" xr:uid="{4C9407F2-89D5-4A44-9ED2-D6A3D4EC98FA}">
      <text>
        <t>[Threaded comment]
Your version of Excel allows you to read this threaded comment; however, any edits to it will get removed if the file is opened in a newer version of Excel. Learn more: https://go.microsoft.com/fwlink/?linkid=870924
Comment:
    CHE focused
Has been a middle author for 3 CHE journal articles. 
In 2016 she was awarded an NIHR Knowledge Mobilisation Research Fellowship investigating how evidence, on the most effective self-management of skin conditions in primary care.
Focus on geriatrics.
Reply:
    Published in Term
Chronic Hand Eczema/ Chronic Hand Dermatitis</t>
      </text>
    </comment>
    <comment ref="B39" authorId="19" shapeId="0" xr:uid="{F7EEED3E-ECCD-4A70-A5BD-95FC89A72020}">
      <text>
        <t>[Threaded comment]
Your version of Excel allows you to read this threaded comment; however, any edits to it will get removed if the file is opened in a newer version of Excel. Learn more: https://go.microsoft.com/fwlink/?linkid=870924
Comment:
    Involved in a Delgo Clinical Trial</t>
      </text>
    </comment>
    <comment ref="B40" authorId="20" shapeId="0" xr:uid="{621F8F64-1612-48B4-9702-927D221A576D}">
      <text>
        <t xml:space="preserve">[Threaded comment]
Your version of Excel allows you to read this threaded comment; however, any edits to it will get removed if the file is opened in a newer version of Excel. Learn more: https://go.microsoft.com/fwlink/?linkid=870924
Comment:
    Published in term
Irritant Eczema/ Irritant Dermatitis/ Irritant Contact Dermatitis/ Irritant Contact Eczema
</t>
      </text>
    </comment>
    <comment ref="B41" authorId="21" shapeId="0" xr:uid="{E1E86E3D-57C3-45E2-8681-971710CBD97D}">
      <text>
        <t>[Threaded comment]
Your version of Excel allows you to read this threaded comment; however, any edits to it will get removed if the file is opened in a newer version of Excel. Learn more: https://go.microsoft.com/fwlink/?linkid=870924
Comment:
    CHE focused
Middle author in 2 journal articles/publications on CHE, in 2017 and 2022.
Also she is the Professor of Clinical Trials Research, Deputy Director of the Leeds Clinical Trials Research Unit (CTRU) and a NIHR Senior Investigator. She is Yorkshire and Humber Clinical Specialty Lead for Wounds and a Dermatology Specialty Group co-opted member.
Reply:
    Published in Term
Chronic Hand Eczema/ Chronic Hand Dermatitis</t>
      </text>
    </comment>
    <comment ref="B46" authorId="22" shapeId="0" xr:uid="{862BDA4A-EB36-4C7E-B10E-3B99EF63EB74}">
      <text>
        <t>[Threaded comment]
Your version of Excel allows you to read this threaded comment; however, any edits to it will get removed if the file is opened in a newer version of Excel. Learn more: https://go.microsoft.com/fwlink/?linkid=870924
Comment:
    Top in International &amp; Regional Congresses</t>
      </text>
    </comment>
    <comment ref="B52" authorId="23" shapeId="0" xr:uid="{B3792E53-178A-45C9-A93E-B73F29AE3449}">
      <text>
        <t>[Threaded comment]
Your version of Excel allows you to read this threaded comment; however, any edits to it will get removed if the file is opened in a newer version of Excel. Learn more: https://go.microsoft.com/fwlink/?linkid=870924
Comment:
    Top in International Congresses</t>
      </text>
    </comment>
    <comment ref="B53" authorId="24" shapeId="0" xr:uid="{9ADE5669-DF7C-4462-B91B-B0C625C478B5}">
      <text>
        <t>[Threaded comment]
Your version of Excel allows you to read this threaded comment; however, any edits to it will get removed if the file is opened in a newer version of Excel. Learn more: https://go.microsoft.com/fwlink/?linkid=870924
Comment:
    Top in National Guidelines</t>
      </text>
    </comment>
    <comment ref="B54" authorId="25" shapeId="0" xr:uid="{B7C4524C-773D-4350-9329-64F5F3E30664}">
      <text>
        <t xml:space="preserve">[Threaded comment]
Your version of Excel allows you to read this threaded comment; however, any edits to it will get removed if the file is opened in a newer version of Excel. Learn more: https://go.microsoft.com/fwlink/?linkid=870924
Comment:
    Published in Term
Chronic Hand Eczema/ Chronic Hand Dermatitis
</t>
      </text>
    </comment>
    <comment ref="B55" authorId="26" shapeId="0" xr:uid="{0137B800-7D57-4A77-AC6A-F39E1E0E33F2}">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59" authorId="27" shapeId="0" xr:uid="{B24E6DBE-5907-48B1-B01A-9CDD2F42A732}">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tc={7A572FA9-271E-401C-8D3C-4574188CEC66}</author>
    <author>tc={A1F1EBBC-6237-4515-9207-CD241313EB86}</author>
  </authors>
  <commentList>
    <comment ref="B3" authorId="0" shapeId="0" xr:uid="{7A572FA9-271E-401C-8D3C-4574188CEC66}">
      <text>
        <t>[Threaded comment]
Your version of Excel allows you to read this threaded comment; however, any edits to it will get removed if the file is opened in a newer version of Excel. Learn more: https://go.microsoft.com/fwlink/?linkid=870924
Comment:
    Top in Patient Orgs</t>
      </text>
    </comment>
    <comment ref="B4" authorId="1" shapeId="0" xr:uid="{A1F1EBBC-6237-4515-9207-CD241313EB86}">
      <text>
        <t>[Threaded comment]
Your version of Excel allows you to read this threaded comment; however, any edits to it will get removed if the file is opened in a newer version of Excel. Learn more: https://go.microsoft.com/fwlink/?linkid=870924
Comment:
    Published in Term
Dyshidrotic Hand Eczema/ Dyshidrotic Hand Dermatitis/ Dyshidrotic Eczema/ Dyshidrotic Dermatitis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tc={591C6B3E-6EBE-45FE-9E57-A911D89306E4}</author>
    <author>tc={4B80ABCD-9E95-461E-867D-1912BEBF4CD1}</author>
  </authors>
  <commentList>
    <comment ref="B4" authorId="0" shapeId="0" xr:uid="{591C6B3E-6EBE-45FE-9E57-A911D89306E4}">
      <text>
        <t>[Threaded comment]
Your version of Excel allows you to read this threaded comment; however, any edits to it will get removed if the file is opened in a newer version of Excel. Learn more: https://go.microsoft.com/fwlink/?linkid=870924
Comment:
    Top in Patient Orgs</t>
      </text>
    </comment>
    <comment ref="B7" authorId="1" shapeId="0" xr:uid="{4B80ABCD-9E95-461E-867D-1912BEBF4CD1}">
      <text>
        <t xml:space="preserve">[Threaded comment]
Your version of Excel allows you to read this threaded comment; however, any edits to it will get removed if the file is opened in a newer version of Excel. Learn more: https://go.microsoft.com/fwlink/?linkid=870924
Comment:
    Published in Term
Chronic Hand Eczema/ Chronic Hand Dermatitis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tc={D0B30C46-6A60-4CC8-825C-A41C908322B7}</author>
    <author>tc={A59B5F75-0A6A-45C3-9F24-3100145E12DB}</author>
  </authors>
  <commentList>
    <comment ref="B3" authorId="0" shapeId="0" xr:uid="{D0B30C46-6A60-4CC8-825C-A41C908322B7}">
      <text>
        <t xml:space="preserve">[Threaded comment]
Your version of Excel allows you to read this threaded comment; however, any edits to it will get removed if the file is opened in a newer version of Excel. Learn more: https://go.microsoft.com/fwlink/?linkid=870924
Comment:
    Published in Term
Allergic Contact Dermatitis/ Allergic Eczema/ Allergic Contact Eczema
</t>
      </text>
    </comment>
    <comment ref="B4" authorId="1" shapeId="0" xr:uid="{A59B5F75-0A6A-45C3-9F24-3100145E12DB}">
      <text>
        <t xml:space="preserve">[Threaded comment]
Your version of Excel allows you to read this threaded comment; however, any edits to it will get removed if the file is opened in a newer version of Excel. Learn more: https://go.microsoft.com/fwlink/?linkid=870924
Comment:
    CHE focused
He  developed the Dermatology Life Quality Index (DLQI).
Middle author - 2018 The psychosocial burden of hand eczema: Data from a European dermatological multicentre study.
Retired professor of dermatology.
</t>
      </text>
    </comment>
  </commentList>
</comments>
</file>

<file path=xl/sharedStrings.xml><?xml version="1.0" encoding="utf-8"?>
<sst xmlns="http://schemas.openxmlformats.org/spreadsheetml/2006/main" count="1214" uniqueCount="476">
  <si>
    <t>KOL ID</t>
  </si>
  <si>
    <t>Name</t>
  </si>
  <si>
    <t>Rank</t>
  </si>
  <si>
    <t>Country Rank</t>
  </si>
  <si>
    <t>Speciality</t>
  </si>
  <si>
    <t>TAOE</t>
  </si>
  <si>
    <t>Country</t>
  </si>
  <si>
    <t>Location</t>
  </si>
  <si>
    <t>Rationale for Recommendation</t>
  </si>
  <si>
    <t>GMC ID</t>
  </si>
  <si>
    <t>Publication Terms</t>
  </si>
  <si>
    <t>PiHCHE_0001</t>
  </si>
  <si>
    <t>Dermatology</t>
  </si>
  <si>
    <t>Psoriasis | Eczema</t>
  </si>
  <si>
    <t>England</t>
  </si>
  <si>
    <t>Manchester</t>
  </si>
  <si>
    <t>He is the Director of the Manchester Centre for Dermatology Research and Head of the Dermatology Theme of the National Institute for Health Research (NIHR) Manchester Biomedical Research Centre. He is a Fellow of the Academy of Medical Sciences and an elected Member of Academia. He was appointed an OBE (Officer of the Order of the British Empire) for services towards dermatology. He is well published within a range of skin condiitons, but notably and most significantly, for atopic dermatitis and eczema "Risk of COVID-19 infection in adult patients with atopic eczema and psoriasis: a single centre, cross-sectional study". He has also participated, and achieved top status within International, Regional and National conferences.</t>
  </si>
  <si>
    <t>PiHCHE_0002</t>
  </si>
  <si>
    <t>Atopic Dermatitis | Eczema | Psoriasis | Alopecia Areata | Vitiligo</t>
  </si>
  <si>
    <t>Sheffield</t>
  </si>
  <si>
    <t>He is a Professor of Dermatology and Head of Dermatology Research at the University of Sheffield. He is also an Honorary Consultant Dermatologist to both Sheffield Children´s Hospital NHS Foundation Trust and to Sheffield Teaching Hospitals NHS Foundation Trust. His research focuses on atopic eczema and the genetics of skin diseases. He is a member of the National Institute of Clinical Excellence (NICE) clinical guideline development group for the treatment of Atopic Eczema in children. He is also Advisor, Lecturer and developer of educational materials for the National Eczema Society, Skin Care Campaign, Psoriasis Association and Allergy UK. His previous reearch includes: "Dupilumab in children aged 6 months to younger than 6 years with uncontrolled atopic dermatitis: a randomised, double-blind, placebo-controlled, phase 3 trial. (2022)" and "Daily emollient during infancy for prevention of eczema: the BEEP randomised controlled trial (2020)."</t>
  </si>
  <si>
    <t>PiHCHE_0003</t>
  </si>
  <si>
    <t>Atopic Eczema</t>
  </si>
  <si>
    <t>London</t>
  </si>
  <si>
    <t>He is a Consultant Dermatologist at St John’s Institute of Dermatology, Guy’s and St Thomas’ NHS Foundation Trust. He is also the Research and Development Lead at St John’s Institute of Dermatology. He is a Director of the International Eczema Council and Chairs the British Association of Dermatologists Biologics Intervention Register data monitoring committee. His research interest lies in childhood eczema and its links with other allergic diseases. He also has a keen interest in evidence-based dermatology, dermato-epidemiology, population health sciences and clinical trials. His previous research includes " Systemic Immunomodulatory Treatments for Atopic Dermatitis: Update of a Living Systematic Review and Network Meta-analysis" (2022) and "European guideline (EuroGuiDerm) on atopic eczema - part II: non-systemic treatments and treatment recommendations for special AE patient populations" (2022).</t>
  </si>
  <si>
    <t>PiHCHE_0004</t>
  </si>
  <si>
    <t>Skin Lumps | Skin Bumps | Skin Cancer | Psoriasis | Eczema | Acne</t>
  </si>
  <si>
    <t>He is a Consultant Dermatologist at Barts Health NHS Trust and an Honorary Senior Lecturer at Queen Mary Medical School, University of London. His clinical interests include eczema and psychology relating to skin conditions.Dr Bewley is the secretary of the European Society for Dermatology and Psychiatry and co-chair of Psychoderematology UK. In 2023 he was involved in "White paper on psychodermatology in Europe: A position paper from the EADV Psychodermatology Task Force and the European Society for Dermatology and Psychiatry (ESDaP)". Other research he has conducted includes: "Suicide and Suicidality in Children and Adolescents with Chronic Skin Disorders: A Systematic Review (2022)" and "Topical Steroid Withdrawal: An Emerging Clinical Problem (2023)".</t>
  </si>
  <si>
    <t>PiHCHE_0005</t>
  </si>
  <si>
    <t>Psoriasis</t>
  </si>
  <si>
    <t xml:space="preserve">He is a Professor of Dermatology and Therapeutics and Honorary Consultant Dermatologist, University of Manchester. He is currently the EU Editor-in-Chief for the journal Dermatology and Therapy. He currently Chairs the BAD guideline group for methotrexate and is a member of the BAD biologics committee and research subcommittee and principal investigator at Salford Royal NHS Foundation Trust for BADBIR. He is largely eczema focussed, publishing widely in the field of dermatology including The Lancet and Nature Genetics, with most recent related publications including "Risk of COVID-19 infection in adult patients with atopic eczema and psoriasis: a single centre, cross-sectional study". </t>
  </si>
  <si>
    <t>PiHCHE_0006</t>
  </si>
  <si>
    <t>Eczema</t>
  </si>
  <si>
    <t>Nottingham</t>
  </si>
  <si>
    <t xml:space="preserve">Hywel Williams ia a Professor of Dermato-Epidemiology and Co-Director of the Centre of Evidence-Based Dermatology in the School of Medicine at the University of Nottingham. He was a founding member of the Cochrane Skin group in 1997 and was the Co-ordinating Editor for 21 years.
In his role as Director of the NIHR Health Technology Assessment Programme Director and more recently as NIHR Scientific and Coordinating Centre Programmes Contracts Advisor, Professor Williams worked tirelessly to co-ordinate a joined-up research response to the pandemic. Within dermatology, Professor Williams contributed to national guidance on shielding for patients taking immunosuppressive medications at the request of the Chief Medical Officer. He co-ordinated efforts to ensure consistent advice to people with eczema on how to handwash during the pandemic; producing a training video which has been used worldwide. He completed his PHD in 1994, developing a diagnostic criteria for atopic eczema and also founded the Centre of Evidence-Based Dermatology at the University of Nottingham. In 2013 he was awarded a higher doctorate (DSc) for his international research into the causes and treatment of eczema. In 2014, he was nominated to become a fellow of the Academy of Medical Sciences. In July 2017, he was awarded the Sir Archibald Gray medal by the British Association of Dermatology - the Medal is the highest accolade for outstanding services to British dermatology. </t>
  </si>
  <si>
    <t>PiHCHE_0007</t>
  </si>
  <si>
    <t>Myeloma | Leukaemia</t>
  </si>
  <si>
    <t>She is a professor of Molecular Dermatology at the centre of Cell Biology and Cutaneous Research. She is a clinical academic with an active research group working on diverse aspects of keratinocyte biology related to rare skin disease. She was the Chair of the British Society for Investigative Dermatology (2009-2011), on the ESDR board (2018-2022) and chaired the Diversity Taskforce. She is currently the co-lead of the Skin Genomics England Clinical Interpretation Partnership, the Chair of the Medical Advisory Board of the Ichthyosis Support Group and on the Steering Committee of Pachyonychia Project, a patient support group for patients with pachyonychia congenita. Her research includes "Safety outcomes for topical corticosteroid use in eczema herpeticum: a single-centre retrospective cohort study" (2023) and "Modeling of Temporal Exposure to the Ambient Environment and Eczema Severity" (2021).</t>
  </si>
  <si>
    <t>PiHCHE_0008</t>
  </si>
  <si>
    <t>Eczema | Skin Vasculitis</t>
  </si>
  <si>
    <t>Norwich</t>
  </si>
  <si>
    <t xml:space="preserve">He is a Consultant Dermatologist at the Norfolk and Norwich University Hospital and is the National Clinical Lead for the NHS England and NHS Improvement Dermatology GIRFT project. He is the Specialty National UK Lead for Dermatology for the National Institute of Health Research, the UK Government’s Medical Research Unit which runs over 60 dermatology studies in over 250 UK centres. He is on the Executive and steering committee of the UK dermatology clinical trials network (of over 800 clinicians) involved in trials of treatments for common skin diseases, designed by groups of professionals and patients, to a network of hospitals across the UK. He has a wide range of clinical interests in clinical dermatology, skin cancer and epidemiology, health service delivery and health economics. Current studies include treatment of psoriasis, research looking for genes causing psoriasis and drug reactions, artificial intelligence, health economics of eczema and hidradenitis, patient experience in acne, skin cancer epidemiology.           </t>
  </si>
  <si>
    <t>PiHCHE_0009</t>
  </si>
  <si>
    <t>Photosensitivity Diseases</t>
  </si>
  <si>
    <t>Scotland</t>
  </si>
  <si>
    <t>Dundee</t>
  </si>
  <si>
    <t>She is the Clinical Director of the Scottish Photodynamic Therapy Centre and is responsible for the photodynamic therapy (PDT) service for skin cancer in dermatology.  She is the R&amp;D Co-Director of the Clinical Research Centre in Tayside, which undertakes the delivery of clinical trials across disciplines.  She also has leading roles in undergraduate and postgraduate medical and dermatology training and education.  Professor Ibbotson is Chair of the British Photodermatology Group and has long-standing involvement in the development of UK and international guidelines in photodermatology and dermatology and in standard setting. She has been invited to organise, chair and present on the subject of photodermatology, photosensitivity diseases and photodiagnosis, PDT and phototherapy at national and international meetings including the British Association of Dermatologists, the European Academy of Dermatology and Venereology, the European Society for Photobiology and the European Society for Photodynamic Therapy. Her areas of interest include skin cancer and PDT, photosensitivity diseases and optimising photodiagnosis, use of non-invasive imaging, phototherapy and optimisation of treatment regimes and the introduction of new therapies, interactions of ultraviolet light and skin and determinants of sensitivity and responses to light-based therapies. In 2020 she co-authored "How much emollient and steroid cream do eczema patients use, and the link between depression and steroid cream use".</t>
  </si>
  <si>
    <t>PiHCHE_0010</t>
  </si>
  <si>
    <t>Genetic Skin Disease</t>
  </si>
  <si>
    <t>Newcastle upon Tyne</t>
  </si>
  <si>
    <t>He is a Professor of Dermatogenetics and an Honorary Consultant Dermatologist at Newcastle University. He has started his own laboratory group, focussing on rare gentics skin diseases. His research group have also had involvement with engaging the public and patients at events such as Rare Disease Day. They are eczema focussed, using genetics for diagnostics and the discovery of novel therapeutics. He has received 9 national awards including the Whimster Prize and Honorary Membership to the Hungarian Dermatological Society. Regarding his publications, he has 89 peer reviewed publications in Lancet Oncology, Oncogene, JAMA Dermatology, Nature Communications and Science.</t>
  </si>
  <si>
    <t>PiHCHE_0011</t>
  </si>
  <si>
    <t>Inflammatory Skin Disease</t>
  </si>
  <si>
    <t>Professor Nicholas J Reynolds is an honorary consultant dermatologist at Newcastle’s Royal Victoria Infirmary where he specialises in inflammatory chronic skin disease (psoriasis and atopic eczema). He is Professor of Dermatology at Newcastle University and Deputy Lead for the Skin and Oral Disease Research theme within the NIHR Newcastle Biomedical Research Centre. His current research and clinical interests are focused on psoriasis and atopic eczema, human models of skin disease, systems biology and precision medicine. He was the inaugural Chair of UK TREND (Translational Research Network in Dermatology) and is past president of the European Society for Dermatological Research (ESDR). He is also a member of the Executive Team for The Psoriasis Stratification to Optimise Relevant Therapy (PSORT) consortium – a unique partnership between five UK universities: Manchester, Newcastle, King’s College London, Queen Mary and Liverpool, 10 pharmaceutical and diagnostics companies and the Psoriasis Association and NHS partners representing patients.
He is the current President of the European Dermatology Forum (EDF) and since 2019 has been a member of the Steering Committee of the UK-Irish Atopic eczema Systemic Therapy Register (A-STAR).</t>
  </si>
  <si>
    <t>PiHCHE_0013</t>
  </si>
  <si>
    <t>Dermatitis | Eczema</t>
  </si>
  <si>
    <t>Ireland</t>
  </si>
  <si>
    <t>Dublin</t>
  </si>
  <si>
    <t xml:space="preserve">He is a Professor of Dermatology at Trinity College Dublin. His research is focused on epithelial genetics, characterisation of the skin barrier, disease mechanisms in, and therapy of atopic dermatitis. He was an Inaugural Director of the International Eczema Council and since 2019 was elected to the  Royal Irish Academy. His research expertise include dermatitis, eczema, dermatology,epithelial genetics, disease mechanisms in, and therapy of, atopic dermatitis. His research includes "Peripheral Blood Gene Expression Profile of Infants with Atopic Dermatitis" (2023) and "Parental atopy and risk of atopic dermatitis in the first two years of life in the BASELINE birth cohort study" (2022). His work on the genetics of atopic dermatitis has helped refocus attention on the role of the skin barrier in the pathogenesis of this disease and of allergic disease in general. </t>
  </si>
  <si>
    <t>N/A</t>
  </si>
  <si>
    <t>PiHCHE_0014</t>
  </si>
  <si>
    <t>Connective Tissue Diseases | Inflammatory Skin Disease | Atopic Eczema | Atopic Dermatitis</t>
  </si>
  <si>
    <t>Southampton</t>
  </si>
  <si>
    <t xml:space="preserve">He is a dermatologist at the University Hospital Southampton, he has a specific academic interest in inflammatory skin disease and leads the clinical service for eczema, and drug hypersensitivity reactions. His clinical unit undertakes clinical trials in atopic eczema and other skin diseases.  He chairs The Skin Investigation Society and is lead author on the Atopic eczema chapters and co-author for Drug allergy in Rook’s Textbook of Dermatology. He is an expert advisor to NICE and the MHRA on dermatology. He previously served as President of the British Society for Medical Dermatology and Chair of the British Society for Investigative Dermatology. Current areas of interest within the field include: The role of microbial regulation of immune responses in atopic dermatitis, The interaction between cutaneous DCs and adaptive immunity, Development of novel in vitro diagnostic tests for drug hypersensitivity and Mathematical modelling of the regulation of Th polarisation. </t>
  </si>
  <si>
    <t>PiHCHE_0015</t>
  </si>
  <si>
    <t>Skin Cancer | Eczema | Psoriasis | Acne</t>
  </si>
  <si>
    <t>Wales</t>
  </si>
  <si>
    <t>Cardiff</t>
  </si>
  <si>
    <t>PiHCHE_0016</t>
  </si>
  <si>
    <t>Allergic Contact Dermatitis</t>
  </si>
  <si>
    <t>Derby</t>
  </si>
  <si>
    <t>Dr Bleiker qualified at Nottingham Medical School in 1992 with Honours and completed her Dermatology training in Leicester before accepting a consultant post in Derby in 2001. She manages all skin diseases of adults (including hair, nails and genital areas) and performs skin surgery, although she does not undertake more complex surgical procedures involving flaps or graft repairs. She was chair of the organising committee at the 98th Annual Meeting British Association of Dermatologists. She's spoken on occupational dermatitis and patient follow-up meetings with doctors, in regards to dermatology, National Congresses.</t>
  </si>
  <si>
    <t>PiHCHE_0019</t>
  </si>
  <si>
    <t>Infectious Skin Disease | Tropical Skin Disease</t>
  </si>
  <si>
    <t>Dr. Lucinda Claire Fuller, has been working as a Consultant Dermatologist since 1997. She began her practice at London Bridge in 2000 and currently also works within the NHS at Chelsea and Westminster Hospital. Dr. Fuller has previously held consultant roles at King's College Hospital for 15 years and East Kent Hospitals. Her area of expertise is broad and includes rashes, skin cancers, cutaneous infections, and tropical dermatoses. She has extensive experience in skin disease in skin of color and has worked internationally in East Africa, Mexico, and Cambodia. In addition, Dr. Fuller has a special interest in genital dermatoses, establishing a vulval clinic at King's at the start of her consultant career. She now leads one of the most well-established multidisciplinary vulval services in the country at Chelsea and Westminster NHS Hospital. Dr. Fuller is highly involved in several organizations, including the International Foundation for Dermatology where she serves as the Chair and the International League of Dermatological Societies where she is a board member. She is also a co-founder of the International Alliances of Scabies and Global Health Dermatology. Dr. Fuller is an advocate for Skin Neglected Tropical Diseases (NTDs) and previously served as the chair of the Skin NTD Cross Cutting Group of the NTD NGO Network.</t>
  </si>
  <si>
    <t>PiHCHE_0020</t>
  </si>
  <si>
    <t>Dermatology | Epidemiology</t>
  </si>
  <si>
    <t>Eczema | Herpes Zoster | Skin Disease</t>
  </si>
  <si>
    <t>She trained in Medicine at the Queen's University of Belfast and continues to work clinically at St John's Institute of Dermatology, Guy's and St Thomas' Hospital, providing clinical care for patients with chronic inflammatory skin diseases. She joined the School in 2011 having completed her PhD at the University of Nottingham and gained post-doctoral experience as a visiting scholar at the University of Pennsylvania, USA.
She is currently funded by a Welcome Senior Clinical Fellowship in Science, having previously been an NIHR Clinician Scientist.
She is an Associate Director for Health Data Research UK London. She co-founded and co-Chaired the Reporting of studies Conducted using Observational Routinely collected Data (RECORD) initiative. She also co-lead of the Electronic Health Records group at LSHTM. She is the former Chair of the European Dermatoepidemiology Network Steering committee. She has spoken on Regional, National and International congresses on Dermatology.</t>
  </si>
  <si>
    <t>PiHCHE_0031</t>
  </si>
  <si>
    <t>Edinburgh</t>
  </si>
  <si>
    <t xml:space="preserve"> Dr Sara Brown is a clinical academic dermatologist - she combines her research with work as a consultant dermatologist, providing specialist clinics for children and adults with atopic eczema, patients with rare genetic skin diseases, and general dermatology care. Sara is a Wellcome Trust Senior Research Fellow in Clinical Science; she has been a Professor of Molecular and Genetic Dermatology since 2015. Her research focusses on increasing the understanding of how a person’s genetic make-up predisposes to the inflammatory skin disease atopic eczema and associated systemic conditions. Sara is also an associate member of  the Centre for Inflammatory Research and a member of the steering committee for the UK Translational Research Network in Dermatology (UK-TREND), the British Association of Dermatologists Dermatology and Genetic Medicine network (BADGEM) and a councillor within the International Eczema Council (IEC). Sara contributes to international collaborative work on genome-wide analyses in eczema and gene-environment interaction. Sara's work is funded by: The Wellcome Trust, British Skin Foundation, Tayside Dermatology Research Charity, the Manknell Charitable Trust and the NHS.  </t>
  </si>
  <si>
    <t>PiHCHE_0032</t>
  </si>
  <si>
    <t>Inflammatory Skin Disease | Skin Cancer</t>
  </si>
  <si>
    <t>Leicester</t>
  </si>
  <si>
    <t xml:space="preserve">They are a consultant dermatologist with experience of 27 years. His speciality lies with patients who have skin diseases, with his areas of interest including dermatology, eczema, acne, dermatitis and skin surgery. He also has the role as President of the British Society for Cutaneous, and an expert in the investigation/treatment of dermatitis and eczema, being recognized as an expert who recieves referrals for colleagues across the region. In addition to his full time clinical work, he is an honorary senior lecturer at the University of Leicester. In 2009 he was the Clinical Expert for the National Institute for Clinical Excellence (NICE) to advise on a new tablet, alitretinoin, for severe eczema. He has published over 150 papers and abstracts in prestigious medical journals on the diagnosis and treatment of skin diseases, including publications like "The rise in prevalence of contact allergy to methylisothiazolinone in the British Isles". </t>
  </si>
  <si>
    <t>PiHCHE_0033</t>
  </si>
  <si>
    <t>Inflammatory Skin Disease | Eczema | Psoriasis</t>
  </si>
  <si>
    <t xml:space="preserve">Andrew Pink is a consultant dermatologist and the director of the adult clinical trials unit at St John's Institute of Dermatology, Guy's and St Thomas' NHS Foundation Trust.He is an honorary senior clinical lecturer at King's College London. He is the Chair of the annual UK dermatology course for consultants. He regularly acts as a National Institute for Health and Care Excellence (NICE) clinical expert.His main clinical and academic interest are inflammatory skin disease and translational medicine (eczema and psoriasis). Andrew has acted as chief investigator on multiple trials examining new therapies for psoriasis and eczema. He has helped to develop a national multi-disciplinary eczema service at St John's Institute of Dermatology. He is the chief investigator for the BEACON trial, the first global platform trial in atopic eczema. </t>
  </si>
  <si>
    <t>PiHCHE_0036</t>
  </si>
  <si>
    <t>Inflammatory Skin Disease | Psoriasis | Eczema</t>
  </si>
  <si>
    <t>Catherine Smith is an adjunct professor of dermatology and therapeutics and consultant dermatologist at King's College London and St John's Institute of Dermatology, Guy's and St Thomas' NHS Foundation Trust. She is the lead consultant in the national specialised services for adults with severe psoriasis and eczema, and co-directs the Skin Therapy Research Unit. Catherine has previously chaired the UK's National Institute for Health and Care Excellence (NICE) guidelines on psoriasis and the British Association of Dermatologists guidelines on biologic therapy. She is also a senior investigator for the National Institute for Health and Care Research (NIHR), and served as an expert for the European Medicines Agency. Her clinical and research interests focus on inflammatory skin disease and translational medicine, extending from biomarker discovery through to interventional studies (phase II-IV). Catherine is currently running a trial funded by the NIHR on "Best systemic treatments for adults with atopic eczema over the long term (BEACON): A randomised, assessor-blind trial comparing ciclosporin, methotrexate and dupilumab" (2021-2025). In 2020 she published an article on "Risk factors for mental illness in adults with atopic eczema or psoriasis: protocol for a systematic review". Finally, in 2017 Catherine contributed to an article on "Treatment of severe, chronic hand eczema".</t>
  </si>
  <si>
    <t>PiHCHE_0037</t>
  </si>
  <si>
    <t>Applied Dermatology</t>
  </si>
  <si>
    <t>Eczema | Vitiligo | Acne</t>
  </si>
  <si>
    <t>She is a Professor of Applied Dermatology Research &amp; Co-Director of the Centre of Evidence Based Dermatology at Nottingham University. She is a founding member of the UK Dermatology Clinical Trials Network, is a member of the Executive Committee for the international Harmonizing Outcome Measures for Eczema initiative, and a member of the Cochrane Skin Group Core Outcome Set Initiative methods group. In the past, she has been responsible for the design and conduct of a clinical trial for topical corticosteroids for the treatment of eczema in children (1999), but continuing involvement in clinical trials for a variety of rare skin diseases and eczema. She plays several roles with regards to regulatory and government run boards, being a panel member for the National Institute for Health Research Programme Grants for Applied Research programme (NIHR PGfAR),  an adviser to the National Institute for Clinical Excellence (NICE), and an affiliate member of the National Institute for Health Research Health Technology Assessment (NIHR HTA) Commissioning Board. Publication wise, she has published on "How do carers and children with eczema choose their emollient?" in 2017.</t>
  </si>
  <si>
    <t>PiHCHE_0044</t>
  </si>
  <si>
    <t>Bath</t>
  </si>
  <si>
    <t>She is a Consultant Dermatologist with a clinic at Sulis Hospital in Bath where she runs the specialist allergy service. She is a Committee Member of the British Society for Cutaneous Allergy (having served as President 2018-2021) and is the UK elected representative to the European Society of Contact Dermatitis. Dr Buckley has authored multiple book chapters, including most recently in the latest editions of the UK Dermatology Specialist Registrar Handbook (2022 edition) and the Global Textbook of Dermatology known as the ‘Rook Book’ (2023 edition). She served as Chair of the Access to Medicines Working Group of the British Association of Dermatologists from 2012-2019.</t>
  </si>
  <si>
    <t>PiHCHE_0045</t>
  </si>
  <si>
    <t>Skin Disease</t>
  </si>
  <si>
    <t>Leeds</t>
  </si>
  <si>
    <t>Stephen Mark Wilkinson is a consultant dermatologist at Leeds NHS Trust Teaching Hospital. He specialises in cutaneous allergy and occupational skin disease. In 2022 he was on the Scientific Committee for the European Society of Contact Dermatitis’ congress. Stephen has previously been a Board Member for the European Surveillance System of Contact Allergy and Chair of the European Baseline Series Taskforce. He has over 290 publications on eczema and dermatitis, but he has also co-authored a chapter the book Treatment of Dry Skin Syndrome on "Update on Hand Eczema with Special Focus on the Impact of Moisturisers" in 2012, and "Porphyria Cutanea Tarda Masquerading as Chronic Hand Eczema" in an article in 2004.</t>
  </si>
  <si>
    <t>PiHCHE_0065</t>
  </si>
  <si>
    <t>Psoriasis | Skin Blistering Disease</t>
  </si>
  <si>
    <t>Bristol</t>
  </si>
  <si>
    <t>PiHCHE_0079</t>
  </si>
  <si>
    <t>Patient Representative</t>
  </si>
  <si>
    <t xml:space="preserve">She is the patient representative on the Eczema Care Online project and the NICE childhood eczema guidelines committee, linked with other academics should she need expert opinion regarding consultation. She is also an active member of the Nottingham Support Group for Carers of Children with Eczema. Amanda is on the Steering Panel of the UK Dermatology Clinical Trials Network, with experience of being a patient representative for the NICE Guideline for children with eczema, the East Midlands Research for Patient Benefit panel, HTA Clinical Evaluation and Trials Prioritisation Group and Asthma patient research panel. </t>
  </si>
  <si>
    <t>PiHCHE_0080</t>
  </si>
  <si>
    <t>Newport</t>
  </si>
  <si>
    <t xml:space="preserve">Natalie Stone is a Consultant and Honorary Senior Lecturer at Aneurin Bevan University Health Board. She is the current Welsh representee and Secretary of the British Society for Cutaneous Allergy(BSCA), Chair of the All-Wales Dermatology Forum and Clinical Director of the ABUHB dermatology department. She has published extensively particularly in the field of Allergic contact dermatitis. </t>
  </si>
  <si>
    <t>PiHCHE_0085</t>
  </si>
  <si>
    <t>Basal Cell Skin Cancer | Psoriasis | Immunobullous Diseases | Hand Eczema</t>
  </si>
  <si>
    <t xml:space="preserve">He is a Consultant Dermatologist, with experience of this role since 2007. He is a member of the British Association of Dermatologists (BAD), the British Society for Medical Dermatology, a steering committee member for the BAD Biologics Registry and a Fellow of the Royal College of Physicians. Currently, he is a lead for digital dermatology where during the pandemic, he led the MySkinSelfie project to allow the assessment of cases from submitting images. He has a PhD in molecular Dermatology and continues to engage in research projects both academic and clinical trials in collaboration with industry. Interests include digital Dermatology, hand eczema, psoriasis and medical Dermatology. His most recent research project, in August 2023, was on "Integrated proteomics and genomics analysis of paradoxical eczema in psoriasis patients treated with biologics" with previous research projects also around clinical trials, for example, "A clinical trial showed for the first time that a form of light therapy,  Narrow Band UVB was an effective treatment for palmar hand eczema". </t>
  </si>
  <si>
    <t>PiHCHE_0092</t>
  </si>
  <si>
    <t>Occupational Skin Disease</t>
  </si>
  <si>
    <t>John Simon Campbell English is a Consultant Dermatologist for the Circle Medical Centre, University Hospital, Nottingham. He is also an experienced lecturer from the Postgraduate School of Medicine at Keele University. His special interest is occupational skin disease and has published over 300 peer-revied articles including some on hand dermatitis particularly in healthcare workers. John previously held the post of Editor in Chief of the British Journal of Dermatology and Editor Clinical &amp; Experimental Dermatology.</t>
  </si>
  <si>
    <t>PiHCHE_0099</t>
  </si>
  <si>
    <t>Inflammatory Dermatoses | Connective Tissue Diseases | Photodermatoses | Photosensitive Disorders</t>
  </si>
  <si>
    <t>PiHCHE_0114</t>
  </si>
  <si>
    <t>General Practice</t>
  </si>
  <si>
    <t>PiHCHE_0120</t>
  </si>
  <si>
    <t>Biochemistry</t>
  </si>
  <si>
    <t>They are a Senior Research Fellow and Co-Director of Sheffield Dermatology Research at the University of Sheffield, with his research interests surrounding the skin being an important barrier that keeps moisture in the body to prevent the invasion of exogenous agents. Speciifcally, he looks into the role this plays with regard to inflammatory conditions like contact/atopic dermatitis and psoriarisis.  He has professional activities, including being a member of the European Society for Dermatological Research and being the manager of the "Skin Barrier Research Facility". His current research focuses on the interaction of topical pharmacuetical and cosmetic agents with the skin barrier, example research papers include "Vitamin D and antimicrobial peptide levels in patients with atopic dermatitis and atopic dermatitis complicated by eczema herpeticum: A pilot study".</t>
  </si>
  <si>
    <t>PiHCHE_0121</t>
  </si>
  <si>
    <t>Dermatitis | Cutaneous Allergies | Occupational Dermatosis | Eczema | Acne | Psoriasis</t>
  </si>
  <si>
    <t>Ian Richard White is a Senior Consultant Dermatologist at St. John's Institute of Dermatology. He has been the Chairman of multiple national &amp; international organisations being; the British Contact Dermatitis Group, the European Society for Contact Dermatitis, the European Environmental and Contact Dermatitis Research Group and the Scientific Committee for Consumer Safety at the European Commission. He was the Editor-in-Chief of the International Journal of Contact Dermatitis. Ian's specialist interests lie in cutaneous allergy, contact dermatitis and occupational dermatology, but his research is focused on adverse effects and new allergens caused by chemical substances. He has published 380 articles on dermatology, including "Contact sensitisation in hand eczema patients-relation to subdiagnosis, severity and quality of life: A multi-centre study" in 2009, "Hand eczema severity and quality of life: A cross-sectional, multicentre study of hand eczema patients" in 2008 and "Fragrance allergy in patients with hand eczema - A clinical study" in 2003.</t>
  </si>
  <si>
    <t>PiHCHE_0123</t>
  </si>
  <si>
    <t>He is a Professor of Dermatology at Cardiff University. He helped integrate patient perspective into dermatology clinics by contributing to the creation of the Psoriasis Disability Index and Dermatology Life Quality Index. His research focuses on the impact of skin disease on partners and families. His past research includes:  "A systematic review of 457 randomised controlled trials using the Dermatology Life Quality Index: experience in 68 diseases and 42 countries. (2023)" and "Perceived stigmatisation among dermatological outpatients compared to controls: An observational multicenter study in 17 European countries. (2023)!</t>
  </si>
  <si>
    <t>PiHCHE_0138</t>
  </si>
  <si>
    <t>Venereology</t>
  </si>
  <si>
    <t xml:space="preserve">Dr Michael Waugh practices privately at Nuffield Hospital in Leeds, where he is also Regional Sub-Dean for Northern and Yorkshire for the Royal Society of Medicine. Dr. Waugh is a founding Fellow of the European Academy of Dermatology and Venereology (EADV), for which he currently chairs the Ethics Committee.  He holds corresponding membership in the dermato-venereology societies of Australia, Austria, Germany, Hungary, the Netherlands, Romania, Slovakia, and Thailand. He also has board status in the International League of Dermatology Societies. He serves on the editorial boards of several specialty journals.
</t>
  </si>
  <si>
    <t>0798277</t>
  </si>
  <si>
    <t>PiHCHE_0148</t>
  </si>
  <si>
    <t>PiHCHE_0150</t>
  </si>
  <si>
    <t>Public Health</t>
  </si>
  <si>
    <t>Birmingham</t>
  </si>
  <si>
    <t>Andrew Stevens is Professor emeritus of Public Health and former Head of Department and Division (of Primary Care, Public and Occupational Health). 
Andrew is interested in Health Services Research including health care needs assessment, health technology assessment and horizon scanning. He has edited the 4 volume Health Care Needs Assessment Series, and the Advanced Handbook of Methods in Evidence Based Healthcare. Andrew has had a close involvement with the National Institute for Health and Clinical Excellence (NICE) since its establishment in 2000, and has been Chairman of one of its Appraisal Committees for 6 years. Andrew has contributed to many national guidelines on severe chronic hand eczema and atopic eczema.</t>
  </si>
  <si>
    <t>PiHCHE_0155</t>
  </si>
  <si>
    <t>Haematology</t>
  </si>
  <si>
    <t>Myeloma | Leukaemia | Myelodysplasia | Anaemia |</t>
  </si>
  <si>
    <t>Cambridge</t>
  </si>
  <si>
    <t>PiHCHE_0158</t>
  </si>
  <si>
    <t>PiHCHE_0160</t>
  </si>
  <si>
    <t>Nursing</t>
  </si>
  <si>
    <t>Linlithgow</t>
  </si>
  <si>
    <t>PiHCHE_0161</t>
  </si>
  <si>
    <t>Hair Disorders</t>
  </si>
  <si>
    <t>Cheadle</t>
  </si>
  <si>
    <t xml:space="preserve">They are a consultant dermatologist, with areas of interest including dermatological surgery, skin conditions, eczema and dermatitits. He has a general interest in dermatology, with his main specialism in non-surgical management of conditions with ways including photodynamic treatment. Prior to taking up his consultancy role in 2000, he obtained dermatological  training. The areas he covers for consultation include 'eczema treatment', 'acne treatment' and 'dermatology'.  </t>
  </si>
  <si>
    <t>PiHCHE_0166</t>
  </si>
  <si>
    <t>Medicine</t>
  </si>
  <si>
    <t>PiHCHE_0172</t>
  </si>
  <si>
    <t>Occupational Medicine</t>
  </si>
  <si>
    <t>PiHCHE_0181</t>
  </si>
  <si>
    <t>Clinical Dermatology</t>
  </si>
  <si>
    <t>Lloyd Steele, MRCP is a second-year academic-clinical dermatology resident at Barts Health NHS Trust and Queen Mary University of London. His research interests are in machine learning applied to genomics and clinical applications in dermatology. He is currently conducting an Academic Clinical Fellowship with research time allocated to predicting filaggrin gene status from palmar photos using machine learning, as well as a UK DCTN fellowship looking at the diversity of skin cancer datasets used for training AI models. During the Magic Wand Initiative program, he aims to learn more about bringing innovative ideas to clinical practice and collaborating with other disciplines.</t>
  </si>
  <si>
    <t>PiHCHE_0189</t>
  </si>
  <si>
    <t>Pharmacology</t>
  </si>
  <si>
    <t xml:space="preserve">David Barnett is a Senior Mentor at National Institute for Health &amp; Clinical Excellence. He's contributed to national guidelines on severe chronic hand eczema and atopic eczema.   </t>
  </si>
  <si>
    <t>0003498</t>
  </si>
  <si>
    <t>PiHCHE_0190</t>
  </si>
  <si>
    <t>Glasgow</t>
  </si>
  <si>
    <t>PiHCHE_0195</t>
  </si>
  <si>
    <t>Corporate Governance</t>
  </si>
  <si>
    <t>PiHCHE_0203</t>
  </si>
  <si>
    <t>Inflammatory Skin Diseases | Psoriasis | Atopic Dermatitis | Eczema | Hand Eczema | Cutaneous Lupus Erythematosus</t>
  </si>
  <si>
    <t>PiHCHE_0242</t>
  </si>
  <si>
    <t>Health Psychology</t>
  </si>
  <si>
    <t>She is a qualified Health Psychologist and is interested in improving the provision of psychological interventions for people with dermatological conditions and improving communication in healthcare. She joined the Centre of Evidence-Based Dermatology in 2016 and completed her Ph.D. in patient-reported outcome measures for atopic eczema in 2019. She has research experience in working with a range of dermatological conditions. She is interested in improving the provision of psychological interventions for people with dermatological conditions and improving communication in healthcare. She has publications such as " Recommended core outcome instruments for health-related quality of life, long-term control and itch intensity in atopic eczema trials: results of the HOME VII consensus meeting" (2020).</t>
  </si>
  <si>
    <t>PiHCHE_0290</t>
  </si>
  <si>
    <t>Skin Health</t>
  </si>
  <si>
    <t>Fiona Cowdell joined Birmingham City University in October 2016 as a Professor of Nursing and Health Research. Fiona was a National Institute of Health Research Knowledge Mobilisation Research Fellow (June 2016 – May 2020). She is a graduate of Oxford Brookes University with a doctorate from Bournemouth University. As a registered nurse she worked for many years in the National Health Service at senior levels both operational and strategic whilst developing close links with academia including posts as a Lecturer Practitioner and later as a Practice Development Consultant. Fiona’s research interests focus on skin health with particular reference to knowledge mobilisation, health behaviour change, older people and humanisation. The work she undertakes is clinically relevant and directly applicable to practice. Alongside other work Fiona is committed to developing new female clinicians and researchers. She is actively engaged in Athena Swan activity and is co-lead of the Programme for Women Achieving Excellence in Research. Fiona serves on the editorial boards of BMC Nursing and Dermatological Nursing and is a member of the scientific committee of the British Dermatological Group and nurse representative on the United Kingdom Dermatology Clinical Trials Network. Fiona is an active member of the Royal College of Nursing and of the British Geriatric Society. She has been a member of several NHS Research Ethics Committees.</t>
  </si>
  <si>
    <t>PiHCHE_0332</t>
  </si>
  <si>
    <t>PiHCHE_0344</t>
  </si>
  <si>
    <t>Psoriasis | Atopic dermatitis</t>
  </si>
  <si>
    <t>PiHCHE_0364</t>
  </si>
  <si>
    <t>Toxicology</t>
  </si>
  <si>
    <t>Allergy</t>
  </si>
  <si>
    <t>Kingswood</t>
  </si>
  <si>
    <t>PiHCHE_0587</t>
  </si>
  <si>
    <t>Allergy | Skin Cancer</t>
  </si>
  <si>
    <t>PiHCHE_0656</t>
  </si>
  <si>
    <t>PiHCHE_0744</t>
  </si>
  <si>
    <t>Pressure Ulcers | Wounds | Foot Ulcers</t>
  </si>
  <si>
    <t xml:space="preserve">She is a Professor of Tissue Viability and Clinical Trials Research and Deputy Director at the Institute of Clinical Trials Research. In 2016 she was appointed as an NIHR Senior Investigator and in 2017 was awarded an MBE for her contribution to health research. Since 2002, she has been Deputy Director of the Clinical Trials Research Unit. Her research group works collaboratively with colleagues from dermatology and tissue viability fields nationally and internationally, specifically working with hand eczema. She has been past Chair and  Treasurer of the Tissue Viability Society and the Clinical Speciality Lead for Wounds in Yorkshire and Humber. </t>
  </si>
  <si>
    <t>PiHCHE_0025</t>
  </si>
  <si>
    <t>Cutaneous</t>
  </si>
  <si>
    <t xml:space="preserve">Dr. Donna Thompson is a Consultant Dermatologist and current Specialty lead for Dermatology at the Birmingham Skin Centre, City Hospital, a part of the Sandwell and West Birmingham Hospitals NHS Trust located in Birmingham, UK. Her subspecialty interests include Paediatric Dermatology as well as Cutaneous Allergy, and she is the lead physician for a dedicated Regional Cutaneous Allergy Unit providing patch testing and other investigations required as part of the management of contact dermatitis and other contact, occupational and environmentally induced skin diseases. </t>
  </si>
  <si>
    <t>PiHCHE_0075</t>
  </si>
  <si>
    <t>He is a GP and professor at the Univeristy of Bristol. His research interests include skin and allergy problems diagnosed and managed in primary care, mainly focusing on childhood eczema. Current and recent research projects he has conducted inclulde: TEST (Trial of Eczema allergy Screening Tests), BEE (Best Emollients for Eczema, Eczema Care Online (ECO) and POPPIE (Predictors of Onset, Persistence and Psychological Impact of childhood Eczema).</t>
  </si>
  <si>
    <t>PiHCHE_0018</t>
  </si>
  <si>
    <t>Skin Cancer</t>
  </si>
  <si>
    <t>Oxford</t>
  </si>
  <si>
    <t>Dr Rubeta Matin is a UK trained consultant dermatologist and honorary senior lecturer in Oxford since 2015. Dr Rubeta Matin trained in dermatology in London and Oxford. She is an academic dermatologist with expertise in skin cancers and skin disease in the immunosuppressed. She currently holds the post of Consultant Dermatologist at Oxford University Hospitals NHS Foundation Trust where she leads the specialist Transplant/Immunosuppressed clinic and provides dedicated skin expertise to leading Haematologists and Oncologists at Oxford. She is a member of the British Association of Dermatologists and UK Dermatology Clinical Trials Network.</t>
  </si>
  <si>
    <t>PiHCHE_0058</t>
  </si>
  <si>
    <t>Skin Cancer | Rosacea | Acne | Polycystic Ovary Syndrome</t>
  </si>
  <si>
    <t>Harrogate</t>
  </si>
  <si>
    <t>Alison Margaret Layton is a Consultant Dermatologist at Harrogate and District NHS Foundation Trust where she set up a novel dedicated dermatology service. She is on the General Medical Council’s specialist register as a Consultant Dermatologist acknowledging her expertise in skin disease. Alison is one of the reviewers for National guidelines for rosacea and acne as well as for a number of NICE guidelines relating to dermatological conditions. She recently developed the S3 European Dermatology Forum Evidence based acne guidelines and UK British Association of Dermatology.</t>
  </si>
  <si>
    <t>PiHCHE_0027</t>
  </si>
  <si>
    <t xml:space="preserve">Non-Melanoma </t>
  </si>
  <si>
    <t>Dr Tom Oliphant is a consultant dermatologist at Newcastle’s Royal Victoria Infirmary where he specialises in non-melanoma skin cancer, melanoma, Mohs micrographic surgery, dermoscopy and laser treatments. He has spoken on many national congresses on guidelines and patient and doctor relationships in regards to dermatology.</t>
  </si>
  <si>
    <t>PiHCHE_0017</t>
  </si>
  <si>
    <t>John McGrath is a Professor of Molecular Dermatology and head of the Genetic Skin Disease Group. He is also an honorary Consultant Dermatologist for the Guy’s and St Thomas’ NHS Foundation Trust. He trained in dermatology and dermatopathology at St John’s Institute of Dermatology in London. He is a recent President of the European Society for Dermatological Research and currently serves on the editorial board of 9 international journals. Since August 2018, he has been the Head of St John's Institute of Dermatology. </t>
  </si>
  <si>
    <t>PiHCHE_0238</t>
  </si>
  <si>
    <t>Allergology</t>
  </si>
  <si>
    <t>Paediatric Allergology</t>
  </si>
  <si>
    <t xml:space="preserve">England </t>
  </si>
  <si>
    <t>PiHCHE_0351</t>
  </si>
  <si>
    <t>Professor Gideon Lack joined King’s in 2006 as Professor of Paediatric Allergy and Head of the Children’s Allergy Service at Guy’s and St Thomas’ NHS Foundation Trust. He is also a clinical lead in adult and paediatric allergy. He has established two of the nation’s five paediatric allergy centres and is a co-founder of the Allergy Academy at King’s.</t>
  </si>
  <si>
    <t>PiHCHE_0042</t>
  </si>
  <si>
    <t>Epidermolysis</t>
  </si>
  <si>
    <t>Jemima Mellerio leads the national adult epidermolysis bullosa service. Between 2003 and 2017 she was also consultant dermatologist at the national children's epidermolysis bullosa service at Great Ormond Street Hospital. Her special interests include children's dermatology (eczema and other inflammatory skin conditions, birthmarks, infections, genetic diseases) and genetic skin disease.</t>
  </si>
  <si>
    <t>A Consultant Dermatologist with a keen interest in Phototherapy for inflammatory dermatoses and connective tissue diseases. She’s spoken on the management of hand eczema in national congresses such as the British Association of Dermatologists 22nd Annual Meeting. She frequently publishes in Dermatology and has published in atopic eczema.</t>
  </si>
  <si>
    <t>Charles Robert Crawley is a Consultant Haematologist at the Cambridge University Hospitals NHS Foundation Trust. Although his specialist interest include haematopoietic stem cell transplantation, myeloma and acute leukaemia, he is Chair of the Technology Appraisal Committee and member of the NICE project team. He appraised 3 national guidelines on atopic dermatitis treatments, these include: "Abrocitinib, tralokinumab or upadacitinib for treating moderate to severe atopic dermatitis" in 2022, "Baricitinib for treating moderate to severe atopic dermatitis" in 2021 and "Dupilumab for treating moderate to severe atopic dermatitis" in 2018. Charles has also been chair of the Joint Drugs and Therapeutics committee in Cambridge since 2010 and is a member of the regional prescribing group.</t>
  </si>
  <si>
    <t>Dr Latheef is a fully qualified and accredited Consultant Dermatologist based in Leeds and who is on the General Medical Council's (GMC) Specialist Register acknowledging his expertise in conditions relating to the skin, hair and nails. In his practice he sees both children and adults for a wide variety of skin related conditions including running dedicated Acne, Skin Cancer, Skin Surgery and Allergy clinics as well as a General Dermatology clinic where he sees patients with conditions such as Eczema, Psoriasis, itching, Alopecia, excessive sweating (Hyperhydrosis), Keloid scars and Hidradenitis Suppurativa. He holds the post of Consultant Dermatologist and Allergy specialist at the Leeds Centre for Dermatology, at the Leeds Teaching Hospitals NHS Trust, Europe's largest teaching hospital, recognised as an international centre of excellence for Cutaneous Allergy as well as conditions such as skin cancer, Acne and Rosacea.</t>
  </si>
  <si>
    <t xml:space="preserve">Miriam Santer is a GP at Denmark Road Medical Centre in Bournemouth and a Professor of Primary Care Research in the Faculty of Medicine. Her research focus is on supporting self-management for long-term conditions, including NIHR-funded programmes of research supporting self-management of eczema and acne.
Professor Santer co-leads NIHR HTA-funded SAFA (Spironolactone for Adult Female Acne), which is a randomised trial of spironolactone vs placebo for the treatment of acne in women. Other research interests include NIHR HTA-funded BEE trial (Best Emollient for Eczema) and TIGER (Trial of Eczema allergy Screening Tests).
</t>
  </si>
  <si>
    <t>Andrew Proctor has been the Chief Executive of the National Eczema Society since March 2018. He has worked in the voluntary sector for over 15 years, including spells with Asthma UK, Alzheimer’s Society and Action Medical Research. Andrew has a particular interest in digital consultations, which he sees as playing an increasingly important role in healthcare and in helping National Eczema Society reach more people affected by eczema. In 2022 he co-authored a paper on "Topical steroid withdrawal syndrome: time to bridge the gap".</t>
  </si>
  <si>
    <t>PiHCHE_0125</t>
  </si>
  <si>
    <t>Dr Richard Woolf is a Consultant Dermatologist at the St John’s Institute of Dermatology at Guy’s and St Thomas’ NHS Foundation Trust (London). Dr Woolf treats adult patients with general dermatology conditions, including acne, rosacea and skin cancer screening. He is also a specialist in the treatment of eczema and psoriasis. He is chief investigator, principal investigator and sub-investigator on multiple clinical trials of new treatments for eczema, psoriasis and related conditions. He has published in peer-reviewed dermatology journals and has presented his research both nationally and internationally. He is also regularly invited to lecture on new treatments for eczema and psoriasis. Dr Woolf is a passionate teacher and has written multiple textbook chapters on a variety of topics in dermatology.</t>
  </si>
  <si>
    <t>PiHCHE_0040</t>
  </si>
  <si>
    <t>Psoriasis | Acne | Eczema</t>
  </si>
  <si>
    <t xml:space="preserve">David Arthur Basketter is an independent consultant toxicologist, specialising in matters of skin and respiratory allergy and irritation – topics in which he has had a long involvement in. When it comes to contact dermatitis he's distinguished in this field and is likely to be regional leader in this area. He has co-authored in books which have covered 'contact dermatitis' in 1999.
</t>
  </si>
  <si>
    <t>PiHCHE_0023</t>
  </si>
  <si>
    <t>PiHCHE_0084</t>
  </si>
  <si>
    <t>Dermatitis</t>
  </si>
  <si>
    <t>Cork</t>
  </si>
  <si>
    <t xml:space="preserve">Atopic Dermatitis, Atopic Eczema, Chronic Hand Eczema, Chronic Hand Dermatitis, Chronic Skin Diseases/Disorders, Dermatitis, Eczema, Eczematous, Hand eczema, Inflammatory Skin Disease, Severe Chronic Hand Eczema/Dermatitis. </t>
  </si>
  <si>
    <t>PiHCHE_0247</t>
  </si>
  <si>
    <t>He is a  Consultant Dermatologist and he has a  special interest in the biological therapy of inflammatory skin disease and phototherapy. His principal treatments include Eczema and dermatitis treatment and Psoriasis. He was previosly the chair of the Specialist Advisory Committee at the Royal College of Physicians, and is currently secretary of the Exam Board for the SCE in Dermatology. He has a poster at 2021 BAD congress on "Alitretinoin for chronic hand eczema in two dermatology centres: assessing real world use and predictors of response".</t>
  </si>
  <si>
    <t xml:space="preserve">Atopic Dermatitis, Chronic Hand Eczema, Dermatitis, Eczema, Dermatitis, Hand Eczema, Severe Chronic Hand Eczema/Dermatitis.   </t>
  </si>
  <si>
    <t>PiHCHE_0208</t>
  </si>
  <si>
    <t>Psychology</t>
  </si>
  <si>
    <t>Allergic Contact Dermatitis/ Allergic Eczema/ Allergic Contact Eczema, Atopic Dermatitis, Contact Dermatitis/ Contact Eczema, Eczema, Hand Eczema/ Hand Dermatitis/ Hand Dermatoses/ Eczema of Hand/ Eczema on Hand/ Palm Eczema.</t>
  </si>
  <si>
    <t>PiHCHE_0112</t>
  </si>
  <si>
    <t>Congresses, Guidelines.</t>
  </si>
  <si>
    <t>PiHCHE_0170</t>
  </si>
  <si>
    <t>Paediatric Pulmonology</t>
  </si>
  <si>
    <t>Pontypridd</t>
  </si>
  <si>
    <t>They scored highly in guideline, they were invloved in "Abrocitinib, tralokinumab or upadacitinib for treating moderate to severe atopic dermatitis", "Baricitinib for Treating Moderate to Severe Atopic Dermatitis" and "Dupilumab for Treating Moderate to Severe Atopic Dermatitis after Topical Treatments". He s the Medical Director at Welsh Health Specialised Services Committee.</t>
  </si>
  <si>
    <t>Karen Eustace is a Consultant Dermatologist Connolly Hospitals. She also works in the Dermatology Department at the Beaumont Hospital as a secretary. Her specialist interests are acute and chronic inflammatory skin disease. In 2022 she co-authored a paper on pompholyx (dyshidrotic) eczema on both palms post intravenous immunoglobulin treatment.</t>
  </si>
  <si>
    <t>He is the Professorial Chair at the UCD Charles Institute, University College Dublin, Ireland.  His clinical fields of interests are atopic eczema and psoriasis. He is also member of the board of directors of the European Society of Dermatology Research (ESDR), and honorary member of the Hungarian Society of Dermatology. His clinical areas of interest are complex general dermatology, Eczemas and Atopic dermatitis.</t>
  </si>
  <si>
    <t>Allergic Contact Dermatitis/ Allergic Eczema/ Allergic Contact Eczema, Atopic Dermatitis, Atopic Eczema, Contact Dermatitis/ Contact Eczema, Eczema, Janus Kinase Inhibitor/ JAK Inhibitor/ Pan-Janus Kinase Inhibitor/ Pan-JAK, Dermatology Life Quality Index (DLQI), Patient-Oriented Eczema Measure (POEM), Treatment Outcome.</t>
  </si>
  <si>
    <t>Baker is a preofessor of medical dermatology at St Johns Institute of Dermatology. He established the severe psoriasis service at St John’s Institute of Dermatology and Guy’s and St Thomas’s in 1996. He is currently president of the International Psoriasis Council, having been President of European Society for Dermatological Research and President European Dermatology Forum. He sits on Psoriasis Association patients organisation medical advisory committee. He is an editor of Rook’s Textbook of Dermatology the major textbook in English language. special interests include Psoriasis, Acute dermatology and medical dermatology.</t>
  </si>
  <si>
    <t>Dr Boyle was appointed to Imperial College London as NIHR Clinical Lecturer in 2007, Clinical Senior Lecturer in 2009, Director of the Pediatric Research Unit from 2013 and Clinical Reader from 2017. Prior to this he trained in Pediatric Allergy and Immunology at the Royal Children's Hospital and Melbourne University, Australia where his PhD investigated the mechanisms through which dietary interventions may prevent eczema. Dr Boyle works in a specialist Clinical Research Facility for studies of Children and Young People, with a focus on the development of new ways of preventing, diagnosing and treating inflammatory conditions which affect young people.</t>
  </si>
  <si>
    <t>Allergic Contact Dermatitis/ Allergic Eczema/ Allergic Contact Eczema, Contact Dermatitis/ Contact Eczema, Topical Corticosteroids/ Topical Steroids.</t>
  </si>
  <si>
    <t>Allergic Contact Dermatitis/ Allergic Eczema/ Allergic Contact Eczema, Atopic Dermatitis, Contact Dermatitis/ Contact Eczema, Dermatitis, Inflammatory Skin Condition/Disease.</t>
  </si>
  <si>
    <t>Eczema.</t>
  </si>
  <si>
    <t>Professor Kirby is a Consultant Dermatologist at St. Vincent’s University Hospital and a Full Clinical Professor at University College Dublin, Ireland.Professor Kirby is a member of the British Association of Dermatologists Biologics Registry Steering Committee, the International Psoriasis Council, the Board of the Charles Institute of Dermatology, and the Irish Skin Foundation. He is an associate editor of a number of journals including the British Journal of Dermatology.his sub-specialties include: Hidradenitis Suppurativa, Psoriasis, Phototherapy.</t>
  </si>
  <si>
    <t>Congresses,Professional Organisations.</t>
  </si>
  <si>
    <t>Allergic Contact Dermatitis/ Allergic Eczema/ Allergic Contact Eczema, Atopic Dermatitis, Contact Dermatitis/ Contact Eczema, Eczema, Topical Corticosteroids/ Topical Steroids, Janus Kinase Inhibitor/ JAK Inhibitor/ Pan-Janus Kinase Inhibitor/ Pan-JAK, Burden of Disease, Burden of Illness, Depression, Dermatology Life Quality Index (DLQI), Patient-Oriented Eczema Measure (POEM).</t>
  </si>
  <si>
    <t>Atopic Dermatitis, Eczema, Anxiety, Depression, Mental Health.</t>
  </si>
  <si>
    <t>He is a Consultant Dermotologis at the South Infirmary Victoria University Hospital, Cork. His previous reasearch includes:"P83 Biologic and Janus kinase inhibitor therapy outcomes for severe psoriasis in trisomy 21" and "Biological and JAK inhibitor therapy outcomes for severe psoriasis in trisomy 21".</t>
  </si>
  <si>
    <t>Dr. Murphy is a Consultant Dermatologist at the South Infirmary Victoria UniversityHospital in Cork, Ireland. Her research includes: "P83 Biologic and Janus kinase inhibitor therapy outcomes for severe psoriasis in trisomy 21", "Biological and JAK inhibitor therapy outcomes for severe psoriasis in trisomy 21" and "‘Light treatment’? The burden of treatment in ultraviolet B phototherapy".</t>
  </si>
  <si>
    <t>He is the Chief Executive Officer of the Irish Skin Foundation since 2017. He is also the treasurer and a board member of the International Alliance of Dermatology Patient Organizations (IADPO) He is the top scorer in patient organisations. He’s worked in Diabetes Ireland, the Department of Health, and in Dáil Éireann. David is member of the board of Global Skin since 2015. He’s spoken in regional and national conferences on dermatology.</t>
  </si>
  <si>
    <t xml:space="preserve">They have a research expertise surrounding long-term conditions affecting appearance and body-image (particular expertise in the psychosocial aspects of skin conditions), with secondary interests in psychodermatology. He has developed teaching resources for Health Education England surrounding psychological aspects of skin conditions, developing workshops for medical/healthcare professionals. He has been on invited speeches or referenced as keynotes for the European Society of Dermatology and Psychiatry and The British Association of Dermatologists Annual Meeting. He has also been the former psychological advisor to the All Party Parliamentary Group on Skin. His publications, related to eczema, include: 'Is Parental Mindfulness Associated with Quality of Life and Itch Intensity in Children with Psoriasis and Eczema and Well-being in Parents?'. </t>
  </si>
  <si>
    <t>She has a broad background in hospital medicine up to MRCP (member of the Royal College of Physicians) level. She's an accredited specialist in occupational medicine and is experienced in directing a large multi-disciplinary occupational health and wellbeing service, including an income-generating portfolio. Dr Smedley is active in academic occupational medicine, postgraduate training and undergraduate teaching - she's an honorary senior lecturer at the University of Southampton. She also has experience in medical publishing, including journals and textbooks. Julia Smedley has published publications on the management of hand dermatitis in nurses. She's contributed to national guidelines on the prevention, identification and management of occupational contact dermatitis.</t>
  </si>
  <si>
    <t xml:space="preserve">Robert Dawe is a consultant dermatologist at NHS Tayside, Dundee. He is involved with the Photobiology unit at University Department of Dermatology Ninewells Hospital and Medical School, Dundee. Robert spoke at the 25th World Congress of Dermatology 2023, as well as participating at the Annual British Association of Dermatologists over the years (2023, 2022, 2021, 2020, 2018), his talks are on photodermatology and photosensitivity for psoriasis and eczema treatment. </t>
  </si>
  <si>
    <t>Atopic dermatitis, atopic eczema, eczema.</t>
  </si>
  <si>
    <t>Atopic dermatitis, atopic eczema, eczema, hand eczema.</t>
  </si>
  <si>
    <t>Allergic contact dermatitis/allergic eczema, atopic dermatitis, contact dermatitis/eczema, eczema.</t>
  </si>
  <si>
    <t>National guidelines, Welsh Payor Drug Evaluation Group.</t>
  </si>
  <si>
    <t>Atopic dermatitis, atopic eczema.</t>
  </si>
  <si>
    <t>Allergic contact dermatitis/allergic eczema, Atopic dermatitis, contact dermatitis/eczema, eczema, hand eczema.</t>
  </si>
  <si>
    <t>Atopic Eczema/Dermatitis, Atopic Hand Eczema/Dermatitis, Chronic Skin Disease/Disorders, Contact Dermatitis/Contact Eczema, Dermatitis, Eczema, Inflammatory Skin Disease/Disorder.</t>
  </si>
  <si>
    <t>Allergic Contact Dermatitis, Atopic Dermatitis, Atopic Eczema, Chronic Skin Diseases/Disorders, Contact Dermatitis/Eczema, Dermatitis, Dermatosis, Eczema, Inflammatory Skin Diseases/Disorders.</t>
  </si>
  <si>
    <t>Hand eczema.</t>
  </si>
  <si>
    <t>Atopic dermatitis, atopic eczema, contact dermatitis/contact eczema, hand eczema.</t>
  </si>
  <si>
    <t>Atopic Dermatitis,Atopic Eczema, Eczema, Contact Dermatitis/ Contact Eczema.</t>
  </si>
  <si>
    <t>Allergic contact dermatitis/allergic eczema, atopic dermatitis/eczema, contact dermatitis/eczema, eczema, hand eczema.</t>
  </si>
  <si>
    <t xml:space="preserve">Allergic contact dermatitis/eczema, atopic dermatitis, atopic eczema, contact dermatitis, eczema. </t>
  </si>
  <si>
    <t>Chronic hand eczema, eczema, hand eczema, severe chronic hand eczema.</t>
  </si>
  <si>
    <t>Allergic contact dermatitis/allergic eczema, atopic dermatitis, atopic eczema, chronic hand eczema/dermatitis, contact dermatitis, eczema, hand eczema, severe chronic hand eczema.</t>
  </si>
  <si>
    <t>Atopic dematitis, dyshidrotic hand eczema, eczema.</t>
  </si>
  <si>
    <t>Allergic contact dermatitis, contact dermatitis/eczema, hand eczema, irritant eczema.</t>
  </si>
  <si>
    <t xml:space="preserve">Atopic Dermatitis, Atopic Eczema, Eczema.  </t>
  </si>
  <si>
    <t>Atopic dermatitis.</t>
  </si>
  <si>
    <t xml:space="preserve">Allergic contact dermatitis/allergic eczema, atopic dermatitis, atopic eczema, contact dermatitis, eczema. </t>
  </si>
  <si>
    <t>Atopic Dermatitis,Atopic Eczema, Eczema, Contact Dermatitis/ Contact Eczema, Allergic Contact Dermatitis/ Allergic Eczema/ Allergic Contact Eczema.</t>
  </si>
  <si>
    <t>Hand Eczema/ Hand Dermatitis/ Hand Dermatoses/ Eczema of Hand/ Eczema on Hand/ Palm Eczema, Contact Dermatitis/ Contact Eczema, Allergic Contact Dermatitis/ Allergic Eczema/ Allergic Contact Eczema.</t>
  </si>
  <si>
    <t>Allergic contact dermatitis, contact dermatitis/eczema, hand eczema.</t>
  </si>
  <si>
    <t xml:space="preserve">Allergic Contact Dermatitis, Allergic Eczema, Allergic Contact Eczema, Contact Dermatitis, Contact Eczema, Dermatitis, Dermatoses, Eczema, Hand eczema, Hand Dermatitis. </t>
  </si>
  <si>
    <t>Atopic Dermatitis, Eczema.</t>
  </si>
  <si>
    <t>Atopic Dermatitis, Atopic Eczema, Eczema.</t>
  </si>
  <si>
    <t>Allergic contact dermatitis/allergic eczema, atopic dermatitis, atopic eczema, contact dermatitis/eczema, eczema.</t>
  </si>
  <si>
    <t>Allergic contact dermatitis, allergic eczema, contact dermatitis/eczema.</t>
  </si>
  <si>
    <t>Allergic Contact Dermatitis/ Allergic Eczema/ Allergic Contact Eczema, Contact Dermatitis/ Contact Eczema.</t>
  </si>
  <si>
    <t>Allergic Contact Dermatitis/Eczema/Contact Eczema, Atopic Dermatitis, Contact Dermatitis, Contact Eczema, Dermatitis, Dermatoses, Eczema, Hand Eczema, Irritant Eczema/Dermatitis.</t>
  </si>
  <si>
    <t>Congresses, Professional Organisations.</t>
  </si>
  <si>
    <t>Atopic Eczema, Chronic Hand Eczema/Dermatitis, Chronic Skin Diseases/Disorders, Dermatitis, Eczema, Hand Eczema, Inflammatory Skin Condition, Severe Chronic Hand Eczema/ Severe Chronic Hand Dermatitis.</t>
  </si>
  <si>
    <t>Atopic Dermatitis/Eczema, Chronic Skin Diseases/Disorders, Dermatitis, Eczema, Inflammatory Skin Condition.</t>
  </si>
  <si>
    <t>Allergic Contact Dermatitis/Contact Eczema, Contact Dermatitis, Contact Eczema, Dermatitis, Dermatoses, Eczema, Hand Eczema, Irritant Eczema/Dermatitis.</t>
  </si>
  <si>
    <t>Atopic dermatitis, atopic eczema, chronic hand eczema, eczema, hand eczema, severe chronic hand eczema.</t>
  </si>
  <si>
    <t>Atopic Dermatitis, Atopic Eczema, Dermatitis, Eczema.</t>
  </si>
  <si>
    <t xml:space="preserve">Atopic dermatitis, atopic eczema, eczema. </t>
  </si>
  <si>
    <t>Allergic contact dermatitis/eczema, contact dermititis/eczema, eczema, hand eczema.</t>
  </si>
  <si>
    <t xml:space="preserve">Atopic dermatitis, atopic eczema, contact dermatitis/contact eczema, eczema, hand eczema. </t>
  </si>
  <si>
    <t>Allergic contact dermatitis/allergic eczema, atopic dermatitis, contact dermatitis/eczema, eczema, hand eczema.</t>
  </si>
  <si>
    <t>Guidelines.</t>
  </si>
  <si>
    <t>Allergic Contact Dermatitis/Eczema, Chronic Hand Eczema/Dermatitis, Contact Dermatitis/Eczema, Dermatitis, Eczema, Hand Eczema/Dermatitis, Severe Chronic Hand Eczema/Dermatitis.</t>
  </si>
  <si>
    <t xml:space="preserve"> Atopic dermatitis, atopic eczema, eczema.</t>
  </si>
  <si>
    <t>Eczema, hand eczema.</t>
  </si>
  <si>
    <t>Atopic Dermatitis, Chronic Hand Eczema/Dermatitis, Dermatitis, Eczema, Hand Eczema/Dermatitis/Dermatoses, Severe Chronic Hand Eczema/Dermatitis.</t>
  </si>
  <si>
    <t>Atopic Dermatitis, Dermatitis, Eczema.</t>
  </si>
  <si>
    <t>She is an Associate Professor in Inflammatory Skin Diseases at the University of Leeds. She is member of NIHR Biomedical Research Dermatology Clinics: Bradford Teaching Hospitals NHS Foundation Trust and St Luke’s Hospital Member of Centre for Skin Sciences. She is also a Senior Lecturer in Translational Research in Dermato-Rheumatology. Her area of expertise includes Hand Eczema and Atopic Dermatitis. Her current research includes RNA Aptamers as therapeutic tools in inflammatory skin diseases, a Joint research project with Nicola Stonehouse, FBS.</t>
  </si>
  <si>
    <t>Sandra is a dermatology nurse and Project Lead for Eczema Outreach Support (EOS) a charity supporting children, young people and their families with eczema. She is Past Chair of BDNG (British Dermatological Nursing Group) from 1998 to 2000. Her areas of interest include pediatric dermatology, care of children and their families with atopic eczema, nurse-led services and vulval skin conditions. She has contributed to the field of dermatology through her publications, presentations and research at national and international level.</t>
  </si>
  <si>
    <t>A Health Psychologist and Lecturer in the Primary Care Research Centre at the University of Southampton. Her research involves applying behavioural science to develop interventions to improve health and well-being. She’s developed and evaluated complex behavioural interventions to support people self-managing long-term conditions such as eczema, acne, diabetes, and chronic dizziness.  Much of her work has focused on how people engage with complex health interventions, and how to enhance accessibility and support for people with low health literacy. She co-created the Person-Based Approach to intervention development, which uses mixed methods to develop interventions which are engaging, accessible and motivating for end users. This methodology has been used internationally to develop successful, high impact interventions.</t>
  </si>
  <si>
    <t xml:space="preserve">A Senior Consultant dermatologist at St John's Institute of Dermatology in the Cutaneous Allergy clinic. He offers consultations in a range of different areas, but noteworthy areas are eczema treatment, pediatric dermatology and acne treatment. His clinical interests mainly surround 'lumps and bumps' and 'skin allergy'. He has a professional membership within the Royal College Physicians British Association of Dermatologists. He trained in General Dermatology at St Mary’s Hospital and St John’s Institute of Dermatology. He has written over 200 academic papers, with papers including research on contact dermatitis, example titles include: 'Changing frequency of thiuram allergy in healthcare workers with hand dermatitis' and 'Skin irritation thresholds in hairdressers: implications for the development of hand dermatitis'. </t>
  </si>
  <si>
    <t>Atopic Dermatitis, 
Janus Kinase Inhibitor/ JAK Inhibitor/ Pan-Janus Kinase Inhibitor/ Pan-JAK</t>
  </si>
  <si>
    <t>Catherine Green is a Consultant Dermatologist at Ninewells Hospital, NHS Tayside, Dundee. In 2020 she co-authored a trial on severe chronic hand eczema "Comparison of ALitretinoin with PUVA as the first-line treatment in patients with severe chronic HAnd eczema (ALPHA): study protocol for a randomised controlled trial", which she then presented alongside her colleagues at the 2023 Annual Conference of the  British Association of Dermatologist. Catherine has also attended other annual British Association of Dermatology conferences (2022, 2020, 2019 and 2018) with different roles over the years such as a speaker, abstract selection committee and judging committee. She has held talks and carried out research into allergic reactions to corticosteroids and other chemicals that are in cosmetic and medical treatments. Her clinical sub-speciality interests are contact dermatitis and vulval dermatoses and she is currently a member of The British Contact Dermatitis Society. She has undertaken clinical research in the fields of phototherapy, psoriasis, contact dermatitis and vulval disease.</t>
  </si>
  <si>
    <t>International Congresses.</t>
  </si>
  <si>
    <t>Congresses.</t>
  </si>
  <si>
    <t>Suzi Holland</t>
  </si>
  <si>
    <t>PiHCHE_0524</t>
  </si>
  <si>
    <t>A consultant Dermatologist at the Royal Hospital for Children, Dermatology Department. She’s also an honorary clinical senior lecturer at the University of Glasgow.  They graduated from the Queen's University Belfast in 1995 and the University of Dundee in 2005. They are well founded within patient organizations, with involvement for the National Eczema Society, as the chairperson and as a member of the Small Grants Advisory Committee for the British Skin Foundation. She has published within rare skin conditions, with a paper on 'Progressive osseous heteroplasia: a case report with an unexpected trigger', which is a genetic disorder within the skin/subcutaneous tissues.</t>
  </si>
  <si>
    <r>
      <t>Suzi Holland is the  Deputy CEO and Designated Safeguarding Lead at the eczema outreach support organisation. She's spoken in 102</t>
    </r>
    <r>
      <rPr>
        <vertAlign val="superscript"/>
        <sz val="12"/>
        <color rgb="FF414042"/>
        <rFont val="Calibri"/>
        <family val="2"/>
        <scheme val="minor"/>
      </rPr>
      <t>nd</t>
    </r>
    <r>
      <rPr>
        <sz val="12"/>
        <color rgb="FF414042"/>
        <rFont val="Calibri"/>
        <family val="2"/>
        <scheme val="minor"/>
      </rPr>
      <t xml:space="preserve"> and the 103</t>
    </r>
    <r>
      <rPr>
        <vertAlign val="superscript"/>
        <sz val="12"/>
        <color rgb="FF414042"/>
        <rFont val="Calibri"/>
        <family val="2"/>
        <scheme val="minor"/>
      </rPr>
      <t>rd</t>
    </r>
    <r>
      <rPr>
        <sz val="12"/>
        <color rgb="FF414042"/>
        <rFont val="Calibri"/>
        <family val="2"/>
        <scheme val="minor"/>
      </rPr>
      <t xml:space="preserve"> Annual Meeting British Association of Dermatologists. In these national congferences she spoke on the care patients receive in regards to eczema and dispelling false infomration on eczema.</t>
    </r>
  </si>
  <si>
    <t xml:space="preserve">none </t>
  </si>
  <si>
    <t>PiHCHE_0177</t>
  </si>
  <si>
    <t>She is a Professor of Occupational Medicine for Kings College London and since 2020 has been the Academic Dean for the Faculty of Occupational Medicine.
She was chief medical advisor to the Houses of Parliament for over 20 years.</t>
  </si>
  <si>
    <t xml:space="preserve">She is a consultant dermatologist at University Hospitals of Leicester and a section editor for the British Journal of Dermatology. She was a specialist registrar at the St Johns Institute of Dermatology and Kings College Hospital and spent two years in research at the St Johns Institute, investigating autoimmune blistering disorders.  Her principal treatments include Eczema, Dermatitis and Inflammatory skin disease. </t>
  </si>
  <si>
    <t>PiHCHE_0279</t>
  </si>
  <si>
    <t>Karen Elizabeth Harman</t>
  </si>
  <si>
    <t>PiHCHE_0273</t>
  </si>
  <si>
    <t>Genetics</t>
  </si>
  <si>
    <t>PiHCHE_0057</t>
  </si>
  <si>
    <t>Genetic Skin Diseases</t>
  </si>
  <si>
    <t>Atopic Dermatitis, Atopic Eczema, Chronic Skin Diseases, Dermatitis, Eczema and Inflammatory Skin Conditions</t>
  </si>
  <si>
    <t xml:space="preserve">Atopic Dermatitis, Atopic Eczema, Dermatitis, Eczema and Inflammatory Skin Conditions. </t>
  </si>
  <si>
    <t>Capon is  a professor of Immunology at King's College London. Her research interests are biomedical and life sciences, Specifically the genetics of Psoriasis. She leads the Skin Inflammation Genetics Groupat Kings College. Professor Capon is part of the Pustular Psoriasis Working Group and has contributed to events organised by the Psoriasis Association of the United Kingdom. Her research includes: "Are Janus kinase inhibitors an effective treatment for palmoplantar pustulosis? A critically appraised topic" and "Psoriasis and Genetics".</t>
  </si>
  <si>
    <t>Kelsell is a professor and Centre Lead of Human Molecular Genetic at the Queen Mary University of London. He built a research team to work work on human skin genetics and keratinocyte biology. Previous research includes: "Dermatology Quality of Life Indices in Bangladeshi Atopic Eczema Patients and Families in East London" and "163 Eczema: Relationships between the environment, severity and the risk of admission to hospital".</t>
  </si>
  <si>
    <t xml:space="preserve">Professor Mabs Chowdhurry is the current Preseident of the British Association of Dermatologist. He is a NHS Consultant Dermatologist at the leading teaching hospital department in Cardiff at the Welsh Institute of Dermatology, University Hospital of Wales.  He received a National 3 (highest level) Clinical Impact Award in 2022 and appointed Honorary Professor at Cardiff University in 2023. His main interests are diagnosis and management of skin cancers, eczema, skin allergy with patch testing, psoriasis and acne. He's a frequent speaker in national conferences where he speaks on the quality of treatments that patients with dermatological problems receives. He acknowledges use of alitretinoin and Toctino as a new treatment available for chronic hand eczema on his own page. </t>
  </si>
  <si>
    <t>Christopher Ernest Maitland Griffiths</t>
  </si>
  <si>
    <t>Michael John Cork</t>
  </si>
  <si>
    <t>Carsten Flohr</t>
  </si>
  <si>
    <t>Anthony Paul Bewley</t>
  </si>
  <si>
    <t>Richard Bruce Warren</t>
  </si>
  <si>
    <t>Hywel Charles Williams</t>
  </si>
  <si>
    <t>Edel Ann O'Toole</t>
  </si>
  <si>
    <t>Nicholas Julian Levell</t>
  </si>
  <si>
    <t>Michael Roger Ardern-Jones</t>
  </si>
  <si>
    <t>Neil Nevin Rajan</t>
  </si>
  <si>
    <t>Nicholas John Reynolds</t>
  </si>
  <si>
    <t>John Alexander McGrath</t>
  </si>
  <si>
    <t>Sinéad Máire Langan</t>
  </si>
  <si>
    <t>Donna Allison Thompson</t>
  </si>
  <si>
    <t>Graham Alexander Johnston</t>
  </si>
  <si>
    <t>Andrew Edward Pink</t>
  </si>
  <si>
    <t>Kim Suzanne Thomas</t>
  </si>
  <si>
    <t>Catherine Howard Smith</t>
  </si>
  <si>
    <t>Deirdre Anne Buckley</t>
  </si>
  <si>
    <t>Stephen Mark Wilkinson</t>
  </si>
  <si>
    <t>Michael Giles Simpson Dunnill</t>
  </si>
  <si>
    <t>Amanda Roberts</t>
  </si>
  <si>
    <t>Philip Jeremy Hampton</t>
  </si>
  <si>
    <t>John Simon Campbell English</t>
  </si>
  <si>
    <t>Victoria Goulden</t>
  </si>
  <si>
    <t>Miriam Clare Santer</t>
  </si>
  <si>
    <t>Simon Geoffrey Danby</t>
  </si>
  <si>
    <t>Ian Richard White</t>
  </si>
  <si>
    <t>Andrew Stevens</t>
  </si>
  <si>
    <t>Andrew Proctor</t>
  </si>
  <si>
    <t>Julia Smedley</t>
  </si>
  <si>
    <t>Ira Madan</t>
  </si>
  <si>
    <t>David Braham Barnett</t>
  </si>
  <si>
    <t>Miriam Wittmann</t>
  </si>
  <si>
    <t>Laura Howells</t>
  </si>
  <si>
    <t>Fiona Cowdell</t>
  </si>
  <si>
    <t>Richard Thomas Woolf</t>
  </si>
  <si>
    <t>Faheem Latheef</t>
  </si>
  <si>
    <t>Jane E Nixon</t>
  </si>
  <si>
    <t>Francesca Capon</t>
  </si>
  <si>
    <t>David P Kelsell</t>
  </si>
  <si>
    <t>Tanya Ownsworth Bleiker</t>
  </si>
  <si>
    <t>Rubeta Nishat Hashmi Matin</t>
  </si>
  <si>
    <t>Lucinda Claire Fuller</t>
  </si>
  <si>
    <t>Thomas James Oliphant</t>
  </si>
  <si>
    <t>Jonathan Nicholas William Noel Barker</t>
  </si>
  <si>
    <t>Jemima Elizabeth Mellerio</t>
  </si>
  <si>
    <t>Alison Margaret Layton</t>
  </si>
  <si>
    <t>Matthew John Ridd</t>
  </si>
  <si>
    <t>Michael Anthony Waugh</t>
  </si>
  <si>
    <t>Charles Robert Crawley</t>
  </si>
  <si>
    <t>John Thomas Lear</t>
  </si>
  <si>
    <t>John Paul McFadden</t>
  </si>
  <si>
    <t>Robert John Boyle</t>
  </si>
  <si>
    <t>Ingrid Muller</t>
  </si>
  <si>
    <t>Gideon Lack</t>
  </si>
  <si>
    <t>David Arthur Basketter</t>
  </si>
  <si>
    <t>Lloyd Steele</t>
  </si>
  <si>
    <t>Alan D Irvine</t>
  </si>
  <si>
    <t>David McMahon</t>
  </si>
  <si>
    <t>Karen Eustace</t>
  </si>
  <si>
    <t>Brian Kirby</t>
  </si>
  <si>
    <t>John Francis Bourke</t>
  </si>
  <si>
    <t>Martin Steinhoff</t>
  </si>
  <si>
    <t>Michelle Murphy</t>
  </si>
  <si>
    <t>Sara Judith Brown</t>
  </si>
  <si>
    <t>Sandra Lawton</t>
  </si>
  <si>
    <t>Paula Elizabeth Beattie</t>
  </si>
  <si>
    <t>Sally Helen Ibbotson</t>
  </si>
  <si>
    <t>Robert Stewart Dawe</t>
  </si>
  <si>
    <t>Catherine Mary Green</t>
  </si>
  <si>
    <t>Mohammed Mahbub Ulhaque Chowdhury</t>
  </si>
  <si>
    <t>Natalie Marie Stone</t>
  </si>
  <si>
    <t>Andrew Yule Finlay</t>
  </si>
  <si>
    <t>Iolo John Manley Doull</t>
  </si>
  <si>
    <t>Andrew R Thompson</t>
  </si>
  <si>
    <t>He is the Director of the Manchester Centre for Dermatology Research and Head of the Dermatology Theme of the National Institute for Health Research (NIHR) Manchester Biomedical Research Centre. He is a Fellow of the Academy of Medical Sciences and an elected Member of Academia. He was appointed an OBE (Officer of the Order of the British Empire) for services towards dermatology. He is well published within a range of skin conditions, but notably and most significantly, for atopic dermatitis and eczema "Risk of COVID-19 infection in adult patients with atopic eczema and psoriasis: a single centre, cross-sectional study". He has also participated and achieved top status within International, Regional and National conferences.</t>
  </si>
  <si>
    <t>He is a Professor of Dermatology and Head of Dermatology Research at the University of Sheffield. He is also an Honorary Consultant Dermatologist to both Sheffield Children´s Hospital NHS Foundation Trust and Sheffield Teaching Hospitals NHS Foundation Trust. His research focuses on atopic eczema and the genetics of skin diseases. He is a member of the National Institute of Clinical Excellence (NICE) clinical guideline development group for the treatment of Atopic Eczema in children. He is also an Advisor, Lecturer and developer of educational materials for the National Eczema Society, Skin Care Campaign, Psoriasis Association and Allergy UK. His previous research includes: "Dupilumab in children aged 6 months to younger than 6 years with uncontrolled atopic dermatitis: a randomised, double-blind, placebo-controlled, phase 3 trial. (2022)" and "Daily emollient during infancy for the prevention of eczema: the BEEP randomised controlled trial (2020)."</t>
  </si>
  <si>
    <t>He is a Consultant Dermatologist at Barts Health NHS Trust and an Honorary Senior Lecturer at Queen Mary Medical School, University of London. His clinical interests include eczema and psychology relating to skin conditions. Dr Bewley is the secretary of the European Society for Dermatology and Psychiatry and co-chair of Psychoderematology UK. In 2023 he was involved in "White paper on psychodermatology in Europe: A position paper from the EADV Psychodermatology Task Force and the European Society for Dermatology and Psychiatry (ESDaP)". Other research he has conducted includes: "Suicide and Suicidality in Children and Adolescents with Chronic Skin Disorders: A Systematic Review (2022)" and "Topical Steroid Withdrawal: An Emerging Clinical Problem (2023)".</t>
  </si>
  <si>
    <t xml:space="preserve">He is a Professor of Dermatology and Therapeutics and an Honorary Consultant Dermatologist, at the University of Manchester. He is currently the EU Editor-in-Chief for the journal Dermatology and Therapy. He currently Chairs the BAD guideline group for methotrexate and is a member of the BAD biologics committee and research subcommittee and principal investigator at Salford Royal NHS Foundation Trust for BADBIR. He is largely eczema-focused, publishing widely in the field of dermatology including The Lancet and Nature Genetics, with most recent related publications including "Risk of COVID-19 infection in adult patients with atopic eczema and psoriasis: a single centre, cross-sectional study". </t>
  </si>
  <si>
    <t xml:space="preserve">Hywel Williams is a Professor of Dermato-Epidemiology and Co-Director of the Centre of Evidence-Based Dermatology in the School of Medicine at the University of Nottingham. He was a founding member of the Cochrane Skin group in 1997 and was the Co-ordinating Editor for 21 years.
In his role as Director of the NIHR Health Technology Assessment Programme Director and more recently as NIHR Scientific and Coordinating Centre Programmes Contracts Advisor, Professor Williams worked tirelessly to coordinate a joined-up research response to the pandemic. Within dermatology, Professor Williams contributed to national guidance on shielding for patients taking immunosuppressive medications at the request of the Chief Medical Officer. He co-ordinated efforts to ensure consistent advice to people with eczema on how to handwash during the pandemic; producing a training video which has been used worldwide. He completed his PhD in 1994, developing a diagnostic criteria for atopic eczema and also founded the Centre of Evidence-Based Dermatology at the University of Nottingham. In 2013 he was awarded a higher doctorate (DSc) for his international research into the causes and treatment of eczema. In 2014, he was nominated to become a fellow of the Academy of Medical Sciences. In July 2017, he was awarded the Sir Archibald Gray Medal by the British Association of Dermatology - the Medal is the highest accolade for outstanding services to British dermatology. </t>
  </si>
  <si>
    <t xml:space="preserve">He is a Consultant Dermatologist at the Norfolk and Norwich University Hospital and is the National Clinical Lead for the NHS England and NHS Improvement Dermatology GIRFT project. He is the Specialty National UK Lead for Dermatology for the National Institute of Health Research, the UK Government’s Medical Research Unit which runs over 60 dermatology studies in over 250 UK centres. He is on the Executive and steering committee of the UK dermatology clinical trials network (of over 800 clinicians) involved in trials of treatments for common skin diseases, designed by groups of professionals and patients, for a network of hospitals across the UK. He has a wide range of clinical interests in clinical dermatology, skin cancer and epidemiology, health service delivery and health economics. Current studies include treatment of psoriasis, research looking for genes causing psoriasis and drug reactions, artificial intelligence, health economics of eczema and hidradenitis, patient experience in acne, and skin cancer epidemiology.           </t>
  </si>
  <si>
    <t xml:space="preserve">He is a dermatologist at the University Hospital Southampton, he has a specific academic interest in inflammatory skin disease and leads the clinical service for eczema and drug hypersensitivity reactions. His clinical unit undertakes clinical trials in atopic eczema and other skin diseases.  He chairs The Skin Investigation Society and is the lead author on the Atopic eczema chapters and co-author for Drug Allergy in Rook’s Textbook of Dermatology. He is an expert advisor to NICE and the MHRA on dermatology. He previously served as President of the British Society for Medical Dermatology and Chair of the British Society for Investigative Dermatology. Current areas of interest within the field include The role of microbial regulation of immune responses in atopic dermatitis, The interaction between cutaneous DCs and adaptive immunity, the Development of novel in vitro diagnostic tests for drug hypersensitivity and Mathematical modelling of the regulation of Th polarisation. </t>
  </si>
  <si>
    <t>He is a Professor of Dermatogenetics and an Honorary Consultant Dermatologist at Newcastle University. He has started his own laboratory group, focussing on rare genetic skin diseases. His research group have also had involvement with engaging the public and patients at events such as Rare Disease Day. They are eczema-focused, using genetics for diagnostics and the discovery of novel therapeutics. He has received 9 national awards including the Whimster Prize and Honorary Membership to the Hungarian Dermatological Society. Regarding his publications, he has 89 peer-reviewed publications in Lancet Oncology, Oncogene, JAMA Dermatology, Nature Communications and Science.</t>
  </si>
  <si>
    <t>Professor Nicholas J Reynolds is an honorary consultant dermatologist at Newcastle’s Royal Victoria Infirmary where he specialises in inflammatory chronic skin disease (psoriasis and atopic eczema). He is a Professor of Dermatology at Newcastle University and Deputy Lead for the Skin and Oral Disease Research theme within the NIHR Newcastle Biomedical Research Centre. His current research and clinical interests are focused on psoriasis and atopic eczema, human models of skin disease, systems biology and precision medicine. He was the inaugural Chair of UK TREND (Translational Research Network in Dermatology) and is past president of the European Society for Dermatological Research (ESDR). He is also a member of the Executive Team for The Psoriasis Stratification to Optimise Relevant Therapy (PSORT) consortium – a unique partnership between five UK universities: Manchester, Newcastle, King’s College London, Queen Mary and Liverpool, 10 pharmaceutical and diagnostics companies and the Psoriasis Association and NHS partners representing patients.
He is the current President of the European Dermatology Forum (EDF) and since 2019 has been a member of the Steering Committee of the UK-Irish Atopic Eczema Systemic Therapy Register (A-STAR).</t>
  </si>
  <si>
    <t xml:space="preserve">He is a Professor of Dermatology at Trinity College Dublin. His research is focused on epithelial genetics, characterisation of the skin barrier, disease mechanisms, and therapy of atopic dermatitis. He was an Inaugural Director of the International Eczema Council and since 2019 was elected to the  Royal Irish Academy. His research expertise includes dermatitis, eczema, dermatology, epithelial genetics, disease mechanisms, and therapy of, atopic dermatitis. His research includes "Peripheral Blood Gene Expression Profile of Infants with Atopic Dermatitis" (2023) and "Parental atopy and risk of atopic dermatitis in the first two years of life in the BASELINE birth cohort study" (2022). His work on the genetics of atopic dermatitis has helped refocus attention on the role of the skin barrier in the pathogenesis of this disease and of allergic disease in general. </t>
  </si>
  <si>
    <t xml:space="preserve">Professor Mahbub Chowdhurry is the current President of the British Association of Dermatologist. He is a NHS Consultant Dermatologist at the leading teaching hospital department in Cardiff at the Welsh Institute of Dermatology, University Hospital of Wales.  He received a National 3 (highest level) Clinical Impact Award in 2022 and appointed Honorary Professor at Cardiff University in 2023. His main interests are diagnosis and management of skin cancers, eczema, skin allergy with patch testing, psoriasis and acne. He's a frequent speaker in national conferences where he speaks on the quality of treatments that patients with dermatological problems receives. He acknowledges use of alitretinoin and Toctino as a new treatment available for chronic hand eczema on his own page. </t>
  </si>
  <si>
    <t>He is a  Consultant Dermatologist and he has a  special interest in the biological therapy of inflammatory skin disease and phototherapy. His principal treatments include Eczema and dermatitis treatment and Psoriasis. He was previously the chair of the Specialist Advisory Committee at the Royal College of Physicians, and is currently secretary of the Exam Board for the SCE in Dermatology. He has a poster at 2021 BAD congress on "Alitretinoin for chronic hand eczema in two dermatology centres: assessing real world use and predictors of response".</t>
  </si>
  <si>
    <t>They are a Senior Research Fellow and Co-Director of Sheffield Dermatology Research at the University of Sheffield, with his research interests surrounding the skin being an important barrier that keeps moisture in the body to prevent the invasion of exogenous agents. Specifically, he looks into the role this plays with regard to inflammatory conditions like contact/atopic dermatitis and psoriasis.  He has professional activities, including being a member of the European Society for Dermatological Research and being the manager of the "Skin Barrier Research Facility". His current research focuses on the interaction of topical pharmaceutical and cosmetic agents with the skin barrier, example research papers include "Vitamin D and antimicrobial peptide levels in patients with atopic dermatitis and atopic dermatitis complicated by eczema herpeticum: A pilot study".</t>
  </si>
  <si>
    <t>He is a Professor of Dermatology at Cardiff University. He helped integrate patient perspective into dermatology clinics by contributing to the creation of the Psoriasis Disability Index and Dermatology Life Quality Index. His research focuses on the impact of skin disease on partners and families. His past research includes:  "A systematic review of 457 randomised controlled trials using the Dermatology Life Quality Index: experience in 68 diseases and 42 countries. (2023)" and "Perceived stigmatisation among dermatological outpatients compared to controls: An observational multicentre study in 17 European countries. (2023)!</t>
  </si>
  <si>
    <t>Allergic contact dermatitis/eczema, contact dermatitis/eczema, eczema, hand eczema.</t>
  </si>
  <si>
    <t>Atopic dermatitis, dyshidrotic hand eczema, eczema.</t>
  </si>
  <si>
    <t>Capon is  a professor of Immunology at King's College London. Her research interests are biomedical and life sciences, Specifically the genetics of Psoriasis. She leads the Skin Inflammation Genetics Group at Kings College. Professor Capon is part of the Pustular Psoriasis Working Group and has contributed to events organised by the Psoriasis Association of the United Kingdom. Her research includes: "Are Janus kinase inhibitors an effective treatment for palmoplantar pustulosis? A critically appraised topic" and "Psoriasis and Genetics".</t>
  </si>
  <si>
    <t>Dr. Murphy is a Consultant Dermatologist at the South Infirmary Victoria University Hospital in Cork, Ireland. Her research includes: "P83 Biologic and Janus kinase inhibitor therapy outcomes for severe psoriasis in trisomy 21", "Biological and JAK inhibitor therapy outcomes for severe psoriasis in trisomy 21" and "‘Light treatment’? The burden of treatment in ultraviolet B phototherapy".</t>
  </si>
  <si>
    <r>
      <t>Suzi Holland is the Deputy CEO and Designated Safeguarding Lead at the eczema outreach support organisation. She's spoken in 102</t>
    </r>
    <r>
      <rPr>
        <vertAlign val="superscript"/>
        <sz val="12"/>
        <color rgb="FF414042"/>
        <rFont val="Calibri"/>
        <family val="2"/>
        <scheme val="minor"/>
      </rPr>
      <t>nd</t>
    </r>
    <r>
      <rPr>
        <sz val="12"/>
        <color rgb="FF414042"/>
        <rFont val="Calibri"/>
        <family val="2"/>
        <scheme val="minor"/>
      </rPr>
      <t xml:space="preserve"> and the 103</t>
    </r>
    <r>
      <rPr>
        <vertAlign val="superscript"/>
        <sz val="12"/>
        <color rgb="FF414042"/>
        <rFont val="Calibri"/>
        <family val="2"/>
        <scheme val="minor"/>
      </rPr>
      <t>rd</t>
    </r>
    <r>
      <rPr>
        <sz val="12"/>
        <color rgb="FF414042"/>
        <rFont val="Calibri"/>
        <family val="2"/>
        <scheme val="minor"/>
      </rPr>
      <t xml:space="preserve"> Annual Meeting British Association of Dermatologists. In these national conferences she spoke on the care patients receive in regards to eczema and dispelling false information on eczema.</t>
    </r>
  </si>
  <si>
    <t>Atopic Dermatitis, Atopic Eczema, Eczema, Contact Dermatitis/ Contact Eczema.</t>
  </si>
  <si>
    <t>She is a professor of Molecular Dermatology at the Centre of Cell Biology and Cutaneous Research. She is a clinical academic with an active research group working on diverse aspects of keratinocyte biology related to rare skin disease. She was the Chair of the British Society for Investigative Dermatology (2009-2011), on the ESDR board (2018-2022) and chaired the Diversity Taskforce. She is currently the co-lead of the Skin Genomics England Clinical Interpretation Partnership, the Chair of the Medical Advisory Board of the Ichthyosis Support Group and on the Steering Committee of Pachyonychia Project, a patient support group for patients with pachyonychia congenita. Her research includes "Safety outcomes for topical corticosteroid use in eczema herpeticum: a single-centre retrospective cohort study" (2023) and "Modelling of Temporal Exposure to the Ambient Environment and Eczema Severity" (2021).</t>
  </si>
  <si>
    <t>Atopic Dermatitis, Atopic Eczema, Eczema, Contact Dermatitis/ Contact Eczema, Allergic Contact Dermatitis/ Allergic Eczema/ Allergic Contact Eczema.</t>
  </si>
  <si>
    <t>Mili Shah</t>
  </si>
  <si>
    <t>Liverpool</t>
  </si>
  <si>
    <t>Guidelines</t>
  </si>
  <si>
    <t>Dr Shah is active within the European guidelines for the Prevention and Treatment of Hand Eczema. Whilst she is known within the industry, publicly available information on her is scarce with only her position as a Consultant in Dermatology at Broadgreen Hospital, Liverpool, being visible.
Places searched includes: PubMed, ResearchGate, NHS and Social media.</t>
  </si>
  <si>
    <t>Dr Boyle was appointed to Imperial College London as NIHR Clinical Lecturer in 2007, Clinical Senior Lecturer in 2009, Director of the Paediatric Research Unit from 2013 and Clinical Reader from 2017. Prior to this, he trained in Paediatric Allergy and Immunology at the Royal Children's Hospital and Melbourne University, Australia where his PhD investigated the mechanisms through which dietary interventions may prevent eczema. Dr Boyle works in a specialist Clinical Research Facility for Studies of Children and Young People, with a focus on the development of new ways of preventing, diagnosing and treating inflammatory conditions which affect young people.</t>
  </si>
  <si>
    <t>They scored highly in guidelines, they were involved in "Abrocitinib, tralokinumab or upadacitinib for treating moderate to severe atopic dermatitis", "Baricitinib for Treating Moderate to Severe Atopic Dermatitis" and "Dupilumab for Treating Moderate to Severe Atopic Dermatitis after Topical Treatments". He's the Medical Director of the Welsh Health Specialised Services Committee.</t>
  </si>
  <si>
    <t xml:space="preserve">A Senior Consultant dermatologist at St John's Institute of Dermatology in the Cutaneous Allergy clinic. He offers consultations in a range of different areas, but noteworthy areas are eczema treatment, paediatric dermatology and acne treatment. His clinical interests mainly surround 'lumps and bumps' and 'skin allergy'. He has a professional membership within the Royal College Physicians British Association of Dermatologists. He trained in General Dermatology at St. Mary’s Hospital and St. John’s Institute of Dermatology. He has written over 200 academic papers, with papers including research on contact dermatitis, example titles include: 'Changing frequency of thiuram allergy in healthcare workers with hand dermatitis' and 'Skin irritation thresholds in hairdressers: implications for the development of hand dermatitis'. </t>
  </si>
  <si>
    <t xml:space="preserve">They are a consultant dermatologist, with areas of interest including dermatological surgery, skin conditions, eczema and dermatitis. He has a general interest in dermatology, with his main specialism in non-surgical management of conditions with ways including photodynamic treatment. Prior to taking up his consultancy role in 2000, he obtained dermatological training. The areas he covers for consultation include 'eczema treatment', 'acne treatment' and 'dermatology'.  </t>
  </si>
  <si>
    <t>Charles Robert Crawley is a Consultant Haematologist at the Cambridge University Hospitals NHS Foundation Trust. Although his specialist interests include haematopoietic stem cell transplantation, myeloma and acute leukaemia, he is the Chair of the Technology Appraisal Committee and a member of the NICE project team. He appraised 3 national guidelines on atopic dermatitis treatments, these include: "Abrocitinib, tralokinumab or upadacitinib for treating moderate to severe atopic dermatitis" in 2022, "Baricitinib for treating moderate to severe atopic dermatitis" in 2021 and "Dupilumab for treating moderate to severe atopic dermatitis" in 2018. Charles has also been chair of the Joint Drugs and Therapeutics committee in Cambridge since 2010 and is a member of the regional prescribing group.</t>
  </si>
  <si>
    <t xml:space="preserve">Dr Michael Waugh practices privately at Nuffield Hospital in Leeds, where he is also Regional Sub-Dean for Northern and Yorkshire for the Royal Society of Medicine. Dr. Waugh is a founding Fellow of the European Academy of Dermatology and Venereology (EADV), for which he currently chairs the Ethics Committee.  He holds corresponding membership in the dermato-venereology societies of Australia, Austria, Germany, Hungary, the Netherlands, Romania, Slovakia, and Thailand. He also has board status in the International League of Dermatology Societies. He serves on the editorial boards of several speciality journals.
</t>
  </si>
  <si>
    <t>He is the Professorial Chair at the UCD Charles Institute, University College Dublin, Ireland.  His clinical fields of interest are atopic eczema and psoriasis. He is also a member of the board of directors of the European Society of Dermatology Research (ESDR), and an honorary member of the Hungarian Society of Dermatology. His clinical areas of interest are complex general dermatology, Eczemas and Atopic dermatitis.</t>
  </si>
  <si>
    <t xml:space="preserve">Robert Dawe is a consultant dermatologist at NHS Tayside, Dundee. He is involved with the Photobiology unit at the University Department of Dermatology Ninewells Hospital and Medical School, Dundee. Robert spoke at the 25th World Congress of Dermatology 2023, as well as participated at the Annual British Association of Dermatologists over the years (2023, 2022, 2021, 2020, 2018), his talks are on photodermatology and photosensitivity for psoriasis and eczema treatment. </t>
  </si>
  <si>
    <t>He is a Consultant Dermatologist at the South Infirmary Victoria University Hospital, Cork. His previous research includes: "P83 Biologic and Janus kinase inhibitor therapy outcomes for severe psoriasis in trisomy 21" and "Biological and JAK inhibitor therapy outcomes for severe psoriasis in trisomy 21".</t>
  </si>
  <si>
    <t>He is a GP and professor at the University of Bristol. His research interests include skin and allergy problems diagnosed and managed in primary care, mainly focusing on childhood eczema. Current and recent research projects he has conducted include TEST (Trial of Eczema allergy Screening Tests), BEE (Best Emollients for Eczema, Eczema Care Online (ECO) and POPPIE (Predictors of Onset, Persistence and Psychological Impact of Childhood Eczema).</t>
  </si>
  <si>
    <t>Alison Margaret Layton is a Consultant Dermatologist at Harrogate and District NHS Foundation Trust where she set up a novel dedicated dermatology service. She is on the General Medical Council’s specialist register as a Consultant Dermatologist acknowledging her expertise in skin disease. Alison is one of the reviewers for National guidelines for rosacea and acne as well as for a number of NICE guidelines relating to dermatological conditions. She recently developed the S3 European Dermatology Forum Evidence-based acne guidelines and the UK British Association of Dermatology.</t>
  </si>
  <si>
    <t>Jemima Mellerio leads the national adult epidermolysis bullosa service. Between 2003 and 2017 she was also a consultant dermatologist at the national children's epidermolysis bullosa service at Great Ormond Street Hospital. Her special interests include children's dermatology (eczema and other inflammatory skin conditions, birthmarks, infections, genetic diseases) and genetic skin disease.</t>
  </si>
  <si>
    <t>Baker is a professor of medical dermatology at St. Johns Institute of Dermatology. He established the severe psoriasis service at St John’s Institute of Dermatology and Guy’s and St Thomas’s in 1996. He is currently president of the International Psoriasis Council, having been President of the European Society for Dermatological Research and President European Dermatology Forum. He sits on the Psoriasis Association patients organisation medical advisory committee. He is an editor of Rook’s Textbook of Dermatology the major textbook in the English language. special interests include Psoriasis, Acute dermatology and medical dermatology.</t>
  </si>
  <si>
    <t>Dr Tom Oliphant is a consultant dermatologist at Newcastle’s Royal Victoria Infirmary where he specialises in non-melanoma skin cancer, melanoma, Mohs micrographic surgery, dermoscopy and laser treatments. He has spoken at many national congresses on guidelines and patient-and doctor-relationships in regard to dermatology.</t>
  </si>
  <si>
    <t>Professor Kirby is a Consultant Dermatologist at St. Vincent’s University Hospital and a Full Clinical Professor at University College Dublin, Ireland. Professor Kirby is a member of the British Association of Dermatologists Biologics Registry Steering Committee, the International Psoriasis Council, the Board of the Charles Institute of Dermatology, and the Irish Skin Foundation. He is an associate editor of a number of journals including the British Journal of Dermatology. His sub-specialities include Hidradenitis Suppurativa, Psoriasis, and Phototherapy.</t>
  </si>
  <si>
    <t>Dr. Lucinda Claire Fuller has been working as a Consultant Dermatologist since 1997. She began her practice at London Bridge in 2000 and currently also works within the NHS at Chelsea and Westminster Hospital. Dr. Fuller has previously held consultant roles at King's College Hospital for 15 years and at East Kent Hospitals. Her area of expertise is broad and includes rashes, skin cancers, cutaneous infections, and tropical dermatoses. She has extensive experience in skin diseases in skin of colour and has worked internationally in East Africa, Mexico, and Cambodia. In addition, Dr. Fuller has a special interest in genital dermatoses, establishing a vulval clinic at King's at the start of her consultant career. She now leads one of the most well-established multidisciplinary vulval services in the country at Chelsea and Westminster NHS Hospital. Dr. Fuller is highly involved in several organisations, including the International Foundation for Dermatology where she serves as the Chair and the International League of Dermatological Societies where she is a board member. She is also a co-founder of the International Alliances of Scabies and Global Health Dermatology. Dr. Fuller is an advocate for Skin Neglected Tropical Diseases (NTDs) and previously served as the chair of the Skin NTD Cross Cutting Group of the NTD NGO Network.</t>
  </si>
  <si>
    <t>Dr Rubeta Matin is a UK-trained consultant dermatologist and honorary senior lecturer in Oxford since 2015. Dr Rubeta Matin trained in dermatology in London and Oxford. She is an academic dermatologist with expertise in skin cancers and skin diseases in the immunosuppressed. She currently holds the post of Consultant Dermatologist at Oxford University Hospitals NHS Foundation Trust where she leads the specialist Transplant/Immunosuppressed clinic and provides dedicated skin expertise to leading Haematologists and Oncologists at Oxford. She is a member of the British Association of Dermatologists and the UK Dermatology Clinical Trials Network.</t>
  </si>
  <si>
    <t>Dr Bleiker qualified at Nottingham Medical School in 1992 with Honours and completed her Dermatology training in Leicester before accepting a consultant post in Derby in 2001. She manages all skin diseases of adults (including hair, nails and genital areas) and performs skin surgery, although she does not undertake more complex surgical procedures involving flaps or graft repairs. She was chair of the organising committee at the 98th Annual Meeting British Association of Dermatologists. She's spoken on occupational dermatitis and patient follow-up meetings with doctors, in regards to dermatology, and National Congresses.</t>
  </si>
  <si>
    <t>She is the Clinical Director of the Scottish Photodynamic Therapy Centre and is responsible for the photodynamic therapy (PDT) service for skin cancer in dermatology.  She is the R&amp;D Co-Director of the Clinical Research Centre in Tayside, which undertakes the delivery of clinical trials across disciplines.  She also has leading roles in undergraduate and postgraduate medical and dermatology training and education.  Professor Ibbotson is Chair of the British Photodermatology Group and has long-standing involvement in the development of UK and international guidelines in photodermatology and dermatology and in standard settings. She has been invited to organise, chair and present on the subject of photodermatology, photosensitivity diseases and photodiagnosis, PDT and phototherapy at national and international meetings including the British Association of Dermatologists, the European Academy of Dermatology and Venereology, the European Society for Photobiology and the European Society for Photodynamic Therapy. Her areas of interest include skin cancer and PDT, photosensitivity diseases and optimising photodiagnosis, use of non-invasive imaging, phototherapy and optimisation of treatment regimes and the introduction of new therapies, interactions of ultraviolet light and skin and determinants of sensitivity and responses to light-based therapies. In 2020 she co-authored "How much emollient and steroid cream do eczema patients use, and the link between depression and steroid cream use".</t>
  </si>
  <si>
    <t>Kelsell is a professor and Centre Lead of Human Molecular Genetic at the Queen Mary University of London. He built a research team to work on human skin genetics and keratinocyte biology. Previous research includes: "Dermatology Quality of Life Indices in Bangladeshi Atopic Eczema Patients and Families in East London" and "163 Eczema: Relationships between the environment, severity and the risk of admission to hospital".</t>
  </si>
  <si>
    <t>Karen Eustace is a Consultant Dermatologist at Connolly Hospitals. She also works in the Dermatology Department at the Beaumont Hospital as a secretary. Her specialist interests are acute and chronic inflammatory skin disease. In 2022 she co-authored a paper on pompholyx (dyshidrotic) eczema on both palms post intravenous immunoglobulin treatment.</t>
  </si>
  <si>
    <t>Dr Latheef is a fully qualified and accredited Consultant Dermatologist based in Leeds and who is on the General Medical Council's (GMC) Specialist Register acknowledging his expertise in conditions relating to the skin, hair and nails. In his practice, he sees both children and adults for a wide variety of skin-related conditions including running dedicated Acne, Skin Cancer, Skin Surgery and Allergy clinics as well as a General Dermatology clinic where he sees patients with conditions such as Eczema, Psoriasis, itching, Alopecia, excessive sweating (Hyperhydrosis), Keloid scars and Hidradenitis Suppurativa. He holds the post of Consultant Dermatologist and Allergy specialist at the Leeds Centre for Dermatology, at the Leeds Teaching Hospitals NHS Trust, Europe's largest teaching hospital, recognised as an international centre of excellence for Cutaneous Allergy as well as conditions such as skin cancer, Acne and Rosacea.</t>
  </si>
  <si>
    <t>Dr Richard Woolf is a Consultant Dermatologist at the St John’s Institute of Dermatology at Guy’s and St Thomas’ NHS Foundation Trust (London). Dr. Woolf treats adult patients with general dermatology conditions, including acne, rosacea and skin cancer screening. He is also a specialist in the treatment of eczema and psoriasis. He is the chief investigator, principal investigator and sub-investigator on multiple clinical trials of new treatments for eczema, psoriasis and related conditions. He has published in peer-reviewed dermatology journals and has presented his research both nationally and internationally. He is also regularly invited to lecture on new treatments for eczema and psoriasis. Dr. Woolf is a passionate teacher and has written multiple textbook chapters on a variety of topics in dermatology.</t>
  </si>
  <si>
    <t xml:space="preserve">She is a consultant dermatologist at University Hospitals of Leicester and a section editor for the British Journal of Dermatology. She was a specialist registrar at the St. Johns Institute of Dermatology and Kings College Hospital and spent two years in research at the St. Johns Institute, investigating autoimmune blistering disorders.  Her principal treatments include Eczema, Dermatitis and Inflammatory skin disease. </t>
  </si>
  <si>
    <t>She is a qualified Health Psychologist and is interested in improving the provision of psychological interventions for people with dermatological conditions and improving communication in healthcare. She joined the Centre of Evidence-Based Dermatology in 2016 and completed her PhD in patient-reported outcome measures for atopic eczema in 2019. She has research experience in working with a range of dermatological conditions. She is interested in improving the provision of psychological interventions for people with dermatological conditions and improving communication in healthcare. She has publications such as " Recommended core outcome instruments for health-related quality of life, long-term control and itch intensity in atopic eczema trials: results of the HOME VII consensus meeting" (2020).</t>
  </si>
  <si>
    <t>She is an Associate Professor in Inflammatory Skin Diseases at the University of Leeds. She is a member of NIHR Biomedical Research Dermatology Clinics: Bradford Teaching Hospitals NHS Foundation Trust and St Luke’s Hospital Member of Centre for Skin Sciences. She is also a Senior Lecturer in Translational Research in Dermato-Rheumatology. Her area of expertise includes Hand Eczema and Atopic Dermatitis. Her current research includes RNA Aptamers as therapeutic tools in inflammatory skin diseases, a Joint research project with Nicola Stonehouse, FBS.</t>
  </si>
  <si>
    <t>He has been the Chief Executive Officer of the Irish Skin Foundation since 2017. He is also the treasurer and a board member of the International Alliance of Dermatology Patient Organisations (IADPO) He is the top scorer in patient organisations. He’s worked in Diabetes Ireland, the Department of Health, and in Dáil Éireann. David is a member of the board of Global Skin since 2015. He’s spoken at regional and national conferences on dermatology.</t>
  </si>
  <si>
    <t>A consultant Dermatologist at the Royal Hospital for Children, Dermatology Department. She’s also an honorary clinical senior lecturer at the University of Glasgow.  They graduated from the Queen's University Belfast in 1995 and the University of Dundee in 2005. They are well-founded within patient organisations, with involvement for the National Eczema Society, as the chairperson and as a member of the Small Grants Advisory Committee for the British Skin Foundation. She has published on rare skin conditions, with a paper on 'Progressive osseous heteroplasia: a case report with an unexpected trigger', which is a genetic disorder within the skin/subcutaneous tissues.</t>
  </si>
  <si>
    <t xml:space="preserve">David Barnett is a Senior Mentor at the National Institute for Health &amp; Clinical Excellence. He's contributed to national guidelines on severe chronic hand eczema and atopic eczema.   </t>
  </si>
  <si>
    <t>She is a Professor of Occupational Medicine at Kings College London and since 2020 has been the Academic Dean for the Faculty of Occupational Medicine.
She was chief medical advisor to the Houses of Parliament for over 20 years.</t>
  </si>
  <si>
    <t>She has a broad background in hospital medicine up to the MRCP (member of the Royal College of Physicians) level. She's an accredited specialist in occupational medicine and is experienced in directing a large multi-disciplinary occupational health and wellbeing service, including an income-generating portfolio. Dr Smedley is active in academic occupational medicine, postgraduate training and undergraduate teaching - she's an honorary senior lecturer at the University of Southampton. She also has experience in medical publishing, including journals and textbooks. Julia Smedley has published publications on the management of hand dermatitis in nurses. She's contributed to national guidelines on the prevention, identification and management of occupational contact dermatitis.</t>
  </si>
  <si>
    <t>Andrew Proctor has been the Chief Executive of the National Eczema Society since March 2018. He has worked in the voluntary sector for over 15 years, including spells with Asthma UK, Alzheimer’s Society and Action Medical Research. Andrew has a particular interest in digital consultations, which he sees as playing an increasingly important role in healthcare and in helping the National Eczema Society reach more people affected by eczema. In 2022 he co-authored a paper on "Topical steroid withdrawal syndrome: time to bridge the gap".</t>
  </si>
  <si>
    <t>Sandra is a dermatology nurse and Project Lead for Eczema Outreach Support (EOS) a charity supporting children, young people and their families with eczema. She is Past Chair of BDNG (British Dermatological Nursing Group) from 1998 to 2000. Her areas of interest include paediatric dermatology, care of children and their families with atopic eczema, nurse-led services and vulval skin conditions. She has contributed to the field of dermatology through her publications, presentations and research at national and international levels.</t>
  </si>
  <si>
    <t>Andrew Stevens is Professor emeritus of Public Health and former Head of the Department and Division (of Primary Care, Public and Occupational Health). 
Andrew is interested in Health Services Research including health care needs assessment, health technology assessment and horizon scanning. He has edited the 4 volume Health Care Needs Assessment Series and the Advanced Handbook of Methods in Evidence-Based Healthcare. Andrew has had a close involvement with the National Institute for Health and Clinical Excellence (NICE) since its establishment in 2000 and has been Chairman of one of its Appraisal Committees for 6 years. Andrew has contributed to many national guidelines on severe chronic hand eczema and atopic eczema.</t>
  </si>
  <si>
    <t>Ian Richard White is a Senior Consultant Dermatologist at St. John's Institute of Dermatology. He has been the Chairman of multiple national and international organisations being; the British Contact Dermatitis Group, the European Society for Contact Dermatitis, the European Environmental and Contact Dermatitis Research Group and the Scientific Committee for Consumer Safety at the European Commission. He was the Editor-in-Chief of the International Journal of Contact Dermatitis. Ian's specialist interests lie in cutaneous allergy, contact dermatitis and occupational dermatology, but his research is focused on adverse effects and new allergens caused by chemical substances. He has published 380 articles on dermatology, including "Contact sensitisation in hand eczema patients-relation to subdiagnosis, severity and quality of life: A multi-centre study" in 2009, "Hand eczema severity and quality of life: A cross-sectional, multicentre study of hand eczema patients" in 2008 and "Fragrance allergy in patients with hand eczema - A clinical study" in 2003.</t>
  </si>
  <si>
    <t xml:space="preserve">Miriam Santer is a GP at Denmark Road Medical Centre in Bournemouth and a Professor of Primary Care Research in the Faculty of Medicine. Her research focus is on supporting self-management for long-term conditions, including NIHR-funded programmes of research supporting self-management of eczema and acne.
Professor Santer co-leads NIHR HTA-funded SAFA (Spironolactone for Adult Female Acne), which is a randomised trial of spironolactone vs. placebo for the treatment of acne in women. Other research interests include the NIHR HTA-funded BEE trial (Best Emollient for Eczema) and TIGER (Trial of Eczema allergy Screening Tests).
</t>
  </si>
  <si>
    <t xml:space="preserve"> Dr Sara Brown is a clinical academic dermatologist - she combines her research with work as a consultant dermatologist, providing specialist clinics for children and adults with atopic eczema, patients with rare genetic skin diseases, and general dermatology care. Sara is a Wellcome Trust Senior Research Fellow in Clinical Science; she has been a Professor of Molecular and Genetic Dermatology since 2015. Her research focuses on increasing the understanding of how a person’s genetic make-up predisposes to the inflammatory skin disease atopic eczema and associated systemic conditions. Sara is also an associate member of the Centre for Inflammatory Research and a member of the steering committee for the UK Translational Research Network in Dermatology (UK-TREND), the British Association of Dermatologists Dermatology and Genetic Medicine network (BADGEM) and a councillor within the International Eczema Council (IEC). Sara contributes to international collaborative work on genome-wide analyses in eczema and gene-environment interaction. Sara's work is funded by: The Wellcome Trust, British Skin Foundation, Tayside Dermatology Research Charity, the Manknell Charitable Trust and the NHS.  </t>
  </si>
  <si>
    <t xml:space="preserve">They are a consultant dermatologist with experience of 27 years. His speciality lies with patients who have skin diseases, with his areas of interest including dermatology, eczema, acne, dermatitis and skin surgery. He also has the role as President of the British Society for Cutaneous, and an expert in the investigation/treatment of dermatitis and eczema, being recognized as an expert who receives referrals for colleagues across the region. In addition to his full-time clinical work, he is an honorary senior lecturer at the University of Leicester. In 2009 he was the Clinical Expert for the National Institute for Clinical Excellence (NICE) to advise on a new tablet, alitretinoin, for severe eczema. He has published over 150 papers and abstracts in prestigious medical journals on the diagnosis and treatment of skin diseases, including publications like "The rise in prevalence of contact allergy to methylisothiazolinone in the British Isles". </t>
  </si>
  <si>
    <t xml:space="preserve">Andrew Pink is a consultant dermatologist and the director of the adult clinical trials unit at St John's Institute of Dermatology, Guy's and St Thomas' NHS Foundation Trust. He is an honorary senior clinical lecturer at King's College London. He is the Chair of the annual UK dermatology course for consultants. He regularly acts as a National Institute for Health and Care Excellence (NICE) clinical expert. His main clinical and academic interests are inflammatory skin disease and translational medicine (eczema and psoriasis). Andrew has acted as chief investigator on multiple trials examining new therapies for psoriasis and eczema. He has helped to develop a national multi-disciplinary eczema service at St John's Institute of Dermatology. He is the chief investigator for the BEACON trial, the first global platform trial in atopic eczema. </t>
  </si>
  <si>
    <t>She is a Professor of Applied Dermatology Research and co-director of the Centre of Evidence-Based Dermatology at Nottingham University. She is a founding member of the UK Dermatology Clinical Trials Network, a member of the Executive Committee for the international Harmonizing Outcome Measures for Eczema initiative, and a member of the Cochrane Skin Group Core Outcome Set Initiative Methods group. In the past, she has been responsible for the design and conduct of a clinical trial for topical corticosteroids for the treatment of eczema in children (1999), but continuing involvement in clinical trials for a variety of rare skin diseases and eczema. She plays several roles with regard to regulatory and government-run boards, being a panel member for the National Institute for Health Research Programme Grants for Applied Research programme (NIHR PGfAR),  an adviser to the National Institute for Clinical Excellence (NICE), and an affiliate member of the National Institute for Health Research Health Technology Assessment (NIHR HTA) Commissioning Board. Publication-wise, she published on "How do carers and children with eczema choose their emollient?" in 2017.</t>
  </si>
  <si>
    <t>She is a Consultant Dermatologist with a clinic at Sulis Hospital in Bath where she runs the specialist allergy service. She is a Committee Member of the British Society for Cutaneous Allergy (having served as President from 2018 to 2021) and is the UK-elected representative to the European Society of Contact Dermatitis. Dr Buckley has authored multiple book chapters, including most recently in the latest editions of the UK Dermatology Specialist Registrar Handbook (2022 edition) and the Global Textbook of Dermatology known as the ‘Rook Book’ (2023 edition). She served as Chair of the Access to Medicines Working Group of the British Association of Dermatologists from 2012-2019.</t>
  </si>
  <si>
    <t>Stephen Mark Wilkinson is a consultant dermatologist at Leeds NHS Trust Teaching Hospital. He specialises in cutaneous allergy and occupational skin disease. In 2022 he was on the Scientific Committee for the European Society of Contact Dermatitis’ congress. Stephen has previously been a Board Member for the European Surveillance System of Contact Allergy and Chair of the European Baseline Series Taskforce. He has over 290 publications on eczema and dermatitis, but he has also co-authored a chapter in the book Treatment of Dry Skin Syndrome on "Update on Hand Eczema with Special Focus on the Impact of Moisturisers" in 2012, and "Porphyria Cutanea Tarda Masquerading as Chronic Hand Eczema" in an article in 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</si>
</sst>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font>
    <font>
      <b/>
      <sz val="14"/>
      <color theme="1"/>
      <name val="Calibri"/>
      <family val="2"/>
    </font>
    <font>
      <b/>
      <sz val="16"/>
      <name val="Calibri"/>
      <family val="2"/>
      <scheme val="minor"/>
    </font>
    <font>
      <sz val="8"/>
      <name val="Calibri"/>
      <family val="2"/>
      <scheme val="minor"/>
    </font>
    <font>
      <u/>
      <sz val="11"/>
      <color theme="10"/>
      <name val="Calibri"/>
      <family val="2"/>
      <scheme val="minor"/>
    </font>
    <font>
      <sz val="12"/>
      <color theme="1"/>
      <name val="Calibri"/>
    </font>
    <font>
      <u/>
      <sz val="12"/>
      <color theme="4"/>
      <name val="Calibri"/>
      <family val="2"/>
    </font>
    <font>
      <sz val="12"/>
      <color theme="1"/>
      <name val="Calibri"/>
      <family val="2"/>
      <scheme val="minor"/>
    </font>
    <font>
      <sz val="12"/>
      <name val="Calibri"/>
      <family val="2"/>
    </font>
    <font>
      <sz val="12"/>
      <name val="Calibri"/>
      <family val="2"/>
      <scheme val="minor"/>
    </font>
    <font>
      <sz val="12"/>
      <name val="Calibri"/>
    </font>
    <font>
      <sz val="11"/>
      <name val="Calibri"/>
      <family val="2"/>
      <scheme val="minor"/>
    </font>
    <font>
      <u/>
      <sz val="11"/>
      <color rgb="FF0000FF"/>
      <name val="Calibri"/>
      <family val="2"/>
      <scheme val="minor"/>
    </font>
    <font>
      <sz val="11"/>
      <color rgb="FF444444"/>
      <name val="Calibri"/>
      <family val="2"/>
      <scheme val="minor"/>
    </font>
    <font>
      <sz val="12"/>
      <color rgb="FF414042"/>
      <name val="Calibri"/>
      <family val="2"/>
      <scheme val="minor"/>
    </font>
    <font>
      <vertAlign val="superscript"/>
      <sz val="12"/>
      <color rgb="FF414042"/>
      <name val="Calibri"/>
      <family val="2"/>
      <scheme val="minor"/>
    </font>
    <font>
      <sz val="11"/>
      <name val="Calibri"/>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9"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cellStyleXfs>
  <cellXfs count="80">
    <xf numFmtId="0" fontId="0" fillId="0" borderId="0" xfId="0"/>
    <xf numFmtId="0" fontId="1"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wrapText="1"/>
    </xf>
    <xf numFmtId="0" fontId="1" fillId="2" borderId="0" xfId="0" applyFont="1" applyFill="1" applyAlignment="1">
      <alignment vertical="center" wrapText="1"/>
    </xf>
    <xf numFmtId="0" fontId="1" fillId="0" borderId="2"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wrapText="1"/>
    </xf>
    <xf numFmtId="0" fontId="1" fillId="2" borderId="0" xfId="0" applyFont="1" applyFill="1" applyAlignment="1">
      <alignment horizont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applyAlignment="1">
      <alignment wrapText="1"/>
    </xf>
    <xf numFmtId="0" fontId="1" fillId="2" borderId="14" xfId="0" applyFont="1" applyFill="1" applyBorder="1" applyAlignment="1">
      <alignment horizontal="center" vertical="center" wrapText="1"/>
    </xf>
    <xf numFmtId="0" fontId="12" fillId="0" borderId="1" xfId="1" applyFont="1" applyFill="1" applyBorder="1" applyAlignment="1">
      <alignment horizontal="center" vertical="center" wrapText="1"/>
    </xf>
    <xf numFmtId="0" fontId="6" fillId="0" borderId="0" xfId="0" applyFont="1" applyAlignment="1">
      <alignment wrapText="1"/>
    </xf>
    <xf numFmtId="0" fontId="1" fillId="0" borderId="0" xfId="0" applyFont="1" applyAlignment="1">
      <alignment horizontal="center" wrapText="1"/>
    </xf>
    <xf numFmtId="0" fontId="1" fillId="2" borderId="15"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1" applyFont="1" applyFill="1" applyBorder="1" applyAlignment="1">
      <alignment horizontal="center" vertical="center" wrapText="1"/>
    </xf>
    <xf numFmtId="0" fontId="8" fillId="0" borderId="2" xfId="0" applyFont="1" applyBorder="1" applyAlignment="1">
      <alignment horizontal="center" vertical="center" wrapText="1"/>
    </xf>
    <xf numFmtId="0" fontId="1" fillId="0" borderId="8" xfId="0" applyFont="1" applyBorder="1" applyAlignment="1">
      <alignment horizontal="center" vertical="center" wrapText="1"/>
    </xf>
    <xf numFmtId="0" fontId="0" fillId="0" borderId="2" xfId="0" applyBorder="1" applyAlignment="1">
      <alignment horizontal="center" vertical="center" wrapText="1"/>
    </xf>
    <xf numFmtId="0" fontId="14" fillId="0" borderId="8" xfId="0" applyFont="1" applyBorder="1" applyAlignment="1">
      <alignment horizontal="center" vertical="center"/>
    </xf>
    <xf numFmtId="0" fontId="6" fillId="2" borderId="10" xfId="0" applyFont="1" applyFill="1" applyBorder="1" applyAlignment="1">
      <alignment horizontal="center" vertical="center" wrapText="1"/>
    </xf>
    <xf numFmtId="0" fontId="8" fillId="0" borderId="6" xfId="0" applyFont="1" applyBorder="1" applyAlignment="1">
      <alignment horizontal="center" vertical="center" wrapText="1"/>
    </xf>
    <xf numFmtId="0" fontId="12" fillId="0" borderId="9" xfId="1" applyFont="1" applyFill="1" applyBorder="1" applyAlignment="1">
      <alignment horizontal="center" vertical="center" wrapText="1"/>
    </xf>
    <xf numFmtId="0" fontId="0" fillId="0" borderId="10" xfId="0" applyBorder="1" applyAlignment="1">
      <alignment horizontal="center" vertical="center" wrapText="1"/>
    </xf>
    <xf numFmtId="0" fontId="6"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12" fillId="0" borderId="15" xfId="1" applyFont="1" applyFill="1" applyBorder="1" applyAlignment="1">
      <alignment horizontal="center" vertical="center" wrapText="1"/>
    </xf>
    <xf numFmtId="0" fontId="5" fillId="0" borderId="6" xfId="1" applyFill="1" applyBorder="1" applyAlignment="1">
      <alignment horizontal="center" vertical="center" wrapText="1"/>
    </xf>
    <xf numFmtId="0" fontId="5" fillId="3" borderId="1" xfId="1" applyFill="1" applyBorder="1" applyAlignment="1">
      <alignment horizontal="center" vertical="center" wrapText="1"/>
    </xf>
    <xf numFmtId="0" fontId="5" fillId="4" borderId="1" xfId="1" applyFill="1" applyBorder="1" applyAlignment="1">
      <alignment horizontal="center" vertical="center" wrapText="1"/>
    </xf>
    <xf numFmtId="0" fontId="7" fillId="4" borderId="1" xfId="0" applyFont="1" applyFill="1" applyBorder="1" applyAlignment="1">
      <alignment horizontal="center" vertical="center" wrapText="1"/>
    </xf>
    <xf numFmtId="0" fontId="5" fillId="4" borderId="9" xfId="1" applyFill="1" applyBorder="1" applyAlignment="1">
      <alignment horizontal="center" vertical="center" wrapText="1"/>
    </xf>
    <xf numFmtId="0" fontId="5" fillId="4" borderId="11" xfId="1" applyFill="1" applyBorder="1" applyAlignment="1">
      <alignment horizontal="center" vertical="center" wrapText="1"/>
    </xf>
    <xf numFmtId="0" fontId="13" fillId="4" borderId="1" xfId="0" applyFont="1" applyFill="1" applyBorder="1" applyAlignment="1">
      <alignment horizontal="center" vertical="center" wrapText="1"/>
    </xf>
    <xf numFmtId="0" fontId="5" fillId="5" borderId="1" xfId="1" applyFill="1" applyBorder="1" applyAlignment="1">
      <alignment horizontal="center" vertical="center" wrapText="1"/>
    </xf>
    <xf numFmtId="0" fontId="3" fillId="0" borderId="4"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0" borderId="1" xfId="0" applyFont="1" applyBorder="1" applyAlignment="1">
      <alignment horizontal="left" vertical="center" wrapText="1"/>
    </xf>
    <xf numFmtId="0" fontId="6"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1" fillId="0" borderId="10" xfId="0" applyFont="1" applyBorder="1" applyAlignment="1">
      <alignment horizontal="left" vertical="center" wrapText="1"/>
    </xf>
    <xf numFmtId="0" fontId="6" fillId="0" borderId="8" xfId="0" applyFont="1" applyBorder="1" applyAlignment="1">
      <alignment horizontal="center" vertical="center" wrapText="1"/>
    </xf>
    <xf numFmtId="0" fontId="1" fillId="0" borderId="8"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15" fillId="0" borderId="0" xfId="0" applyFont="1" applyAlignment="1">
      <alignment horizontal="left" vertical="center" wrapText="1"/>
    </xf>
    <xf numFmtId="0" fontId="0" fillId="6" borderId="0" xfId="0" applyFill="1"/>
    <xf numFmtId="0" fontId="11" fillId="0" borderId="0" xfId="0" applyFont="1" applyAlignment="1">
      <alignment horizontal="left" vertical="center" wrapText="1"/>
    </xf>
    <xf numFmtId="0" fontId="17" fillId="0" borderId="8" xfId="0" applyFont="1" applyBorder="1" applyAlignment="1">
      <alignment horizontal="center" vertical="center"/>
    </xf>
    <xf numFmtId="0" fontId="11" fillId="2" borderId="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Wales!A1"/><Relationship Id="rId2" Type="http://schemas.openxmlformats.org/officeDocument/2006/relationships/hyperlink" Target="#'England '!A1"/><Relationship Id="rId1" Type="http://schemas.openxmlformats.org/officeDocument/2006/relationships/image" Target="../media/image1.png"/><Relationship Id="rId5" Type="http://schemas.openxmlformats.org/officeDocument/2006/relationships/hyperlink" Target="#Scotland!A1"/><Relationship Id="rId4" Type="http://schemas.openxmlformats.org/officeDocument/2006/relationships/hyperlink" Target="#Ireland!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2</xdr:row>
      <xdr:rowOff>152401</xdr:rowOff>
    </xdr:from>
    <xdr:to>
      <xdr:col>9</xdr:col>
      <xdr:colOff>101600</xdr:colOff>
      <xdr:row>13</xdr:row>
      <xdr:rowOff>69851</xdr:rowOff>
    </xdr:to>
    <xdr:pic>
      <xdr:nvPicPr>
        <xdr:cNvPr id="14" name="Picture 13">
          <a:extLst>
            <a:ext uri="{FF2B5EF4-FFF2-40B4-BE49-F238E27FC236}">
              <a16:creationId xmlns:a16="http://schemas.microsoft.com/office/drawing/2014/main" id="{B9198D9A-8954-B8B7-E3D6-805FA024F4BD}"/>
            </a:ext>
          </a:extLst>
        </xdr:cNvPr>
        <xdr:cNvPicPr>
          <a:picLocks noChangeAspect="1"/>
        </xdr:cNvPicPr>
      </xdr:nvPicPr>
      <xdr:blipFill rotWithShape="1">
        <a:blip xmlns:r="http://schemas.openxmlformats.org/officeDocument/2006/relationships" r:embed="rId1"/>
        <a:srcRect l="1" r="-2024" b="43986"/>
        <a:stretch/>
      </xdr:blipFill>
      <xdr:spPr>
        <a:xfrm>
          <a:off x="2552700" y="520701"/>
          <a:ext cx="3035300" cy="1943100"/>
        </a:xfrm>
        <a:prstGeom prst="rect">
          <a:avLst/>
        </a:prstGeom>
      </xdr:spPr>
    </xdr:pic>
    <xdr:clientData/>
  </xdr:twoCellAnchor>
  <xdr:twoCellAnchor>
    <xdr:from>
      <xdr:col>3</xdr:col>
      <xdr:colOff>19050</xdr:colOff>
      <xdr:row>15</xdr:row>
      <xdr:rowOff>76200</xdr:rowOff>
    </xdr:from>
    <xdr:to>
      <xdr:col>5</xdr:col>
      <xdr:colOff>508000</xdr:colOff>
      <xdr:row>19</xdr:row>
      <xdr:rowOff>139700</xdr:rowOff>
    </xdr:to>
    <xdr:grpSp>
      <xdr:nvGrpSpPr>
        <xdr:cNvPr id="16" name="Group 15">
          <a:extLst>
            <a:ext uri="{FF2B5EF4-FFF2-40B4-BE49-F238E27FC236}">
              <a16:creationId xmlns:a16="http://schemas.microsoft.com/office/drawing/2014/main" id="{E3C6C0DC-0F1E-71F0-885C-968CDBF99BB7}"/>
            </a:ext>
          </a:extLst>
        </xdr:cNvPr>
        <xdr:cNvGrpSpPr/>
      </xdr:nvGrpSpPr>
      <xdr:grpSpPr>
        <a:xfrm>
          <a:off x="1822450" y="2870200"/>
          <a:ext cx="1691217" cy="808567"/>
          <a:chOff x="1847850" y="2838450"/>
          <a:chExt cx="1708150" cy="800100"/>
        </a:xfrm>
      </xdr:grpSpPr>
      <xdr:sp macro="" textlink="">
        <xdr:nvSpPr>
          <xdr:cNvPr id="9" name="Rectangle 8">
            <a:hlinkClick xmlns:r="http://schemas.openxmlformats.org/officeDocument/2006/relationships" r:id="rId2"/>
            <a:extLst>
              <a:ext uri="{FF2B5EF4-FFF2-40B4-BE49-F238E27FC236}">
                <a16:creationId xmlns:a16="http://schemas.microsoft.com/office/drawing/2014/main" id="{52427AC0-8B70-FD0F-D40C-ECBEDE9DB280}"/>
              </a:ext>
            </a:extLst>
          </xdr:cNvPr>
          <xdr:cNvSpPr/>
        </xdr:nvSpPr>
        <xdr:spPr>
          <a:xfrm>
            <a:off x="1847850" y="2838450"/>
            <a:ext cx="1708150" cy="800100"/>
          </a:xfrm>
          <a:prstGeom prst="rect">
            <a:avLst/>
          </a:prstGeom>
          <a:solidFill>
            <a:schemeClr val="accent6">
              <a:lumMod val="60000"/>
              <a:lumOff val="40000"/>
            </a:schemeClr>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5" name="TextBox 14">
            <a:extLst>
              <a:ext uri="{FF2B5EF4-FFF2-40B4-BE49-F238E27FC236}">
                <a16:creationId xmlns:a16="http://schemas.microsoft.com/office/drawing/2014/main" id="{9E2253D7-AB80-D0FC-0C72-45F65DE1A580}"/>
              </a:ext>
            </a:extLst>
          </xdr:cNvPr>
          <xdr:cNvSpPr txBox="1"/>
        </xdr:nvSpPr>
        <xdr:spPr>
          <a:xfrm>
            <a:off x="2051050" y="300355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a:t>England</a:t>
            </a:r>
          </a:p>
        </xdr:txBody>
      </xdr:sp>
    </xdr:grpSp>
    <xdr:clientData/>
  </xdr:twoCellAnchor>
  <xdr:twoCellAnchor>
    <xdr:from>
      <xdr:col>7</xdr:col>
      <xdr:colOff>469900</xdr:colOff>
      <xdr:row>25</xdr:row>
      <xdr:rowOff>82550</xdr:rowOff>
    </xdr:from>
    <xdr:to>
      <xdr:col>10</xdr:col>
      <xdr:colOff>349250</xdr:colOff>
      <xdr:row>29</xdr:row>
      <xdr:rowOff>146050</xdr:rowOff>
    </xdr:to>
    <xdr:grpSp>
      <xdr:nvGrpSpPr>
        <xdr:cNvPr id="17" name="Group 16">
          <a:extLst>
            <a:ext uri="{FF2B5EF4-FFF2-40B4-BE49-F238E27FC236}">
              <a16:creationId xmlns:a16="http://schemas.microsoft.com/office/drawing/2014/main" id="{CCE27B3A-E20F-4CC3-A016-43660F4060CF}"/>
            </a:ext>
          </a:extLst>
        </xdr:cNvPr>
        <xdr:cNvGrpSpPr/>
      </xdr:nvGrpSpPr>
      <xdr:grpSpPr>
        <a:xfrm>
          <a:off x="4677833" y="4739217"/>
          <a:ext cx="1682750" cy="808566"/>
          <a:chOff x="1847850" y="2838450"/>
          <a:chExt cx="1708150" cy="800100"/>
        </a:xfrm>
      </xdr:grpSpPr>
      <xdr:sp macro="" textlink="">
        <xdr:nvSpPr>
          <xdr:cNvPr id="18" name="Rectangle 17">
            <a:hlinkClick xmlns:r="http://schemas.openxmlformats.org/officeDocument/2006/relationships" r:id="rId3"/>
            <a:extLst>
              <a:ext uri="{FF2B5EF4-FFF2-40B4-BE49-F238E27FC236}">
                <a16:creationId xmlns:a16="http://schemas.microsoft.com/office/drawing/2014/main" id="{81B3C6EC-F24A-75F5-B158-28A110E15872}"/>
              </a:ext>
            </a:extLst>
          </xdr:cNvPr>
          <xdr:cNvSpPr/>
        </xdr:nvSpPr>
        <xdr:spPr>
          <a:xfrm>
            <a:off x="1847850" y="2838450"/>
            <a:ext cx="1708150" cy="800100"/>
          </a:xfrm>
          <a:prstGeom prst="rect">
            <a:avLst/>
          </a:prstGeom>
          <a:solidFill>
            <a:schemeClr val="accent6">
              <a:lumMod val="60000"/>
              <a:lumOff val="40000"/>
            </a:schemeClr>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TextBox 18">
            <a:extLst>
              <a:ext uri="{FF2B5EF4-FFF2-40B4-BE49-F238E27FC236}">
                <a16:creationId xmlns:a16="http://schemas.microsoft.com/office/drawing/2014/main" id="{742AF892-7D26-967F-24A2-E36980FA617C}"/>
              </a:ext>
            </a:extLst>
          </xdr:cNvPr>
          <xdr:cNvSpPr txBox="1"/>
        </xdr:nvSpPr>
        <xdr:spPr>
          <a:xfrm>
            <a:off x="2051050" y="300355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a:t>Wales</a:t>
            </a:r>
          </a:p>
        </xdr:txBody>
      </xdr:sp>
    </xdr:grpSp>
    <xdr:clientData/>
  </xdr:twoCellAnchor>
  <xdr:twoCellAnchor>
    <xdr:from>
      <xdr:col>7</xdr:col>
      <xdr:colOff>469900</xdr:colOff>
      <xdr:row>15</xdr:row>
      <xdr:rowOff>88900</xdr:rowOff>
    </xdr:from>
    <xdr:to>
      <xdr:col>10</xdr:col>
      <xdr:colOff>349250</xdr:colOff>
      <xdr:row>19</xdr:row>
      <xdr:rowOff>152400</xdr:rowOff>
    </xdr:to>
    <xdr:grpSp>
      <xdr:nvGrpSpPr>
        <xdr:cNvPr id="20" name="Group 19">
          <a:extLst>
            <a:ext uri="{FF2B5EF4-FFF2-40B4-BE49-F238E27FC236}">
              <a16:creationId xmlns:a16="http://schemas.microsoft.com/office/drawing/2014/main" id="{A6587474-702D-441D-87D0-C2AE8370C779}"/>
            </a:ext>
          </a:extLst>
        </xdr:cNvPr>
        <xdr:cNvGrpSpPr/>
      </xdr:nvGrpSpPr>
      <xdr:grpSpPr>
        <a:xfrm>
          <a:off x="4677833" y="2882900"/>
          <a:ext cx="1682750" cy="808567"/>
          <a:chOff x="1847850" y="2838450"/>
          <a:chExt cx="1708150" cy="800100"/>
        </a:xfrm>
      </xdr:grpSpPr>
      <xdr:sp macro="" textlink="">
        <xdr:nvSpPr>
          <xdr:cNvPr id="21" name="Rectangle 20">
            <a:hlinkClick xmlns:r="http://schemas.openxmlformats.org/officeDocument/2006/relationships" r:id="rId4"/>
            <a:extLst>
              <a:ext uri="{FF2B5EF4-FFF2-40B4-BE49-F238E27FC236}">
                <a16:creationId xmlns:a16="http://schemas.microsoft.com/office/drawing/2014/main" id="{387E3B3D-4991-4E90-3460-6A5EDA40E48E}"/>
              </a:ext>
            </a:extLst>
          </xdr:cNvPr>
          <xdr:cNvSpPr/>
        </xdr:nvSpPr>
        <xdr:spPr>
          <a:xfrm>
            <a:off x="1847850" y="2838450"/>
            <a:ext cx="1708150" cy="800100"/>
          </a:xfrm>
          <a:prstGeom prst="rect">
            <a:avLst/>
          </a:prstGeom>
          <a:solidFill>
            <a:schemeClr val="accent6">
              <a:lumMod val="60000"/>
              <a:lumOff val="40000"/>
            </a:schemeClr>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2" name="TextBox 21">
            <a:extLst>
              <a:ext uri="{FF2B5EF4-FFF2-40B4-BE49-F238E27FC236}">
                <a16:creationId xmlns:a16="http://schemas.microsoft.com/office/drawing/2014/main" id="{C9B97EA6-53BB-72CC-AEFD-9B6360C316D8}"/>
              </a:ext>
            </a:extLst>
          </xdr:cNvPr>
          <xdr:cNvSpPr txBox="1"/>
        </xdr:nvSpPr>
        <xdr:spPr>
          <a:xfrm>
            <a:off x="2051050" y="300355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a:t>Ireland</a:t>
            </a:r>
          </a:p>
        </xdr:txBody>
      </xdr:sp>
    </xdr:grpSp>
    <xdr:clientData/>
  </xdr:twoCellAnchor>
  <xdr:twoCellAnchor>
    <xdr:from>
      <xdr:col>3</xdr:col>
      <xdr:colOff>31750</xdr:colOff>
      <xdr:row>25</xdr:row>
      <xdr:rowOff>69850</xdr:rowOff>
    </xdr:from>
    <xdr:to>
      <xdr:col>5</xdr:col>
      <xdr:colOff>520700</xdr:colOff>
      <xdr:row>29</xdr:row>
      <xdr:rowOff>133350</xdr:rowOff>
    </xdr:to>
    <xdr:grpSp>
      <xdr:nvGrpSpPr>
        <xdr:cNvPr id="29" name="Group 28">
          <a:hlinkClick xmlns:r="http://schemas.openxmlformats.org/officeDocument/2006/relationships" r:id="rId5"/>
          <a:extLst>
            <a:ext uri="{FF2B5EF4-FFF2-40B4-BE49-F238E27FC236}">
              <a16:creationId xmlns:a16="http://schemas.microsoft.com/office/drawing/2014/main" id="{4360A602-D717-4819-9FC4-87BD62D11BE4}"/>
            </a:ext>
          </a:extLst>
        </xdr:cNvPr>
        <xdr:cNvGrpSpPr/>
      </xdr:nvGrpSpPr>
      <xdr:grpSpPr>
        <a:xfrm>
          <a:off x="1835150" y="4726517"/>
          <a:ext cx="1691217" cy="808566"/>
          <a:chOff x="1847850" y="2838450"/>
          <a:chExt cx="1708150" cy="800100"/>
        </a:xfrm>
      </xdr:grpSpPr>
      <xdr:sp macro="" textlink="">
        <xdr:nvSpPr>
          <xdr:cNvPr id="30" name="Rectangle 29">
            <a:extLst>
              <a:ext uri="{FF2B5EF4-FFF2-40B4-BE49-F238E27FC236}">
                <a16:creationId xmlns:a16="http://schemas.microsoft.com/office/drawing/2014/main" id="{C6EFE634-0136-4930-1AE7-CC138643967B}"/>
              </a:ext>
            </a:extLst>
          </xdr:cNvPr>
          <xdr:cNvSpPr/>
        </xdr:nvSpPr>
        <xdr:spPr>
          <a:xfrm>
            <a:off x="1847850" y="2838450"/>
            <a:ext cx="1708150" cy="800100"/>
          </a:xfrm>
          <a:prstGeom prst="rect">
            <a:avLst/>
          </a:prstGeom>
          <a:solidFill>
            <a:schemeClr val="accent6">
              <a:lumMod val="60000"/>
              <a:lumOff val="40000"/>
            </a:schemeClr>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1" name="TextBox 30">
            <a:extLst>
              <a:ext uri="{FF2B5EF4-FFF2-40B4-BE49-F238E27FC236}">
                <a16:creationId xmlns:a16="http://schemas.microsoft.com/office/drawing/2014/main" id="{C66862E7-F0A1-CD0C-602A-E6250FAF4EB1}"/>
              </a:ext>
            </a:extLst>
          </xdr:cNvPr>
          <xdr:cNvSpPr txBox="1"/>
        </xdr:nvSpPr>
        <xdr:spPr>
          <a:xfrm>
            <a:off x="2051050" y="300355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a:t>Scotland</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8726714</xdr:colOff>
      <xdr:row>0</xdr:row>
      <xdr:rowOff>235857</xdr:rowOff>
    </xdr:from>
    <xdr:to>
      <xdr:col>8</xdr:col>
      <xdr:colOff>9528402</xdr:colOff>
      <xdr:row>0</xdr:row>
      <xdr:rowOff>1025211</xdr:rowOff>
    </xdr:to>
    <xdr:pic>
      <xdr:nvPicPr>
        <xdr:cNvPr id="4" name="Picture 3">
          <a:hlinkClick xmlns:r="http://schemas.openxmlformats.org/officeDocument/2006/relationships" r:id="rId1"/>
          <a:extLst>
            <a:ext uri="{FF2B5EF4-FFF2-40B4-BE49-F238E27FC236}">
              <a16:creationId xmlns:a16="http://schemas.microsoft.com/office/drawing/2014/main" id="{F317944E-66DD-43A1-887C-45B75D83F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99357" y="235857"/>
          <a:ext cx="801688" cy="789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5453062</xdr:colOff>
      <xdr:row>0</xdr:row>
      <xdr:rowOff>0</xdr:rowOff>
    </xdr:from>
    <xdr:to>
      <xdr:col>8</xdr:col>
      <xdr:colOff>6254750</xdr:colOff>
      <xdr:row>1</xdr:row>
      <xdr:rowOff>19416</xdr:rowOff>
    </xdr:to>
    <xdr:pic>
      <xdr:nvPicPr>
        <xdr:cNvPr id="4" name="Picture 3">
          <a:hlinkClick xmlns:r="http://schemas.openxmlformats.org/officeDocument/2006/relationships" r:id="rId1"/>
          <a:extLst>
            <a:ext uri="{FF2B5EF4-FFF2-40B4-BE49-F238E27FC236}">
              <a16:creationId xmlns:a16="http://schemas.microsoft.com/office/drawing/2014/main" id="{88DD1C40-FC90-075C-5154-3EBD63DD1D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312062" y="0"/>
          <a:ext cx="801688" cy="789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5715000</xdr:colOff>
      <xdr:row>0</xdr:row>
      <xdr:rowOff>163286</xdr:rowOff>
    </xdr:from>
    <xdr:to>
      <xdr:col>8</xdr:col>
      <xdr:colOff>6516688</xdr:colOff>
      <xdr:row>0</xdr:row>
      <xdr:rowOff>952640</xdr:rowOff>
    </xdr:to>
    <xdr:pic>
      <xdr:nvPicPr>
        <xdr:cNvPr id="3" name="Picture 2">
          <a:hlinkClick xmlns:r="http://schemas.openxmlformats.org/officeDocument/2006/relationships" r:id="rId1"/>
          <a:extLst>
            <a:ext uri="{FF2B5EF4-FFF2-40B4-BE49-F238E27FC236}">
              <a16:creationId xmlns:a16="http://schemas.microsoft.com/office/drawing/2014/main" id="{DB08D115-28FF-4EFA-B553-7A6D3867BA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5214" y="163286"/>
          <a:ext cx="801688" cy="789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7249584</xdr:colOff>
      <xdr:row>0</xdr:row>
      <xdr:rowOff>52917</xdr:rowOff>
    </xdr:from>
    <xdr:to>
      <xdr:col>8</xdr:col>
      <xdr:colOff>8051272</xdr:colOff>
      <xdr:row>0</xdr:row>
      <xdr:rowOff>842271</xdr:rowOff>
    </xdr:to>
    <xdr:pic>
      <xdr:nvPicPr>
        <xdr:cNvPr id="3" name="Picture 2">
          <a:hlinkClick xmlns:r="http://schemas.openxmlformats.org/officeDocument/2006/relationships" r:id="rId1"/>
          <a:extLst>
            <a:ext uri="{FF2B5EF4-FFF2-40B4-BE49-F238E27FC236}">
              <a16:creationId xmlns:a16="http://schemas.microsoft.com/office/drawing/2014/main" id="{27A9E383-BDBF-402E-A534-DC122EEAEA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92251" y="52917"/>
          <a:ext cx="801688" cy="789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5643563</xdr:colOff>
      <xdr:row>0</xdr:row>
      <xdr:rowOff>71437</xdr:rowOff>
    </xdr:from>
    <xdr:to>
      <xdr:col>8</xdr:col>
      <xdr:colOff>6445251</xdr:colOff>
      <xdr:row>0</xdr:row>
      <xdr:rowOff>860791</xdr:rowOff>
    </xdr:to>
    <xdr:pic>
      <xdr:nvPicPr>
        <xdr:cNvPr id="2" name="Picture 1">
          <a:hlinkClick xmlns:r="http://schemas.openxmlformats.org/officeDocument/2006/relationships" r:id="rId1"/>
          <a:extLst>
            <a:ext uri="{FF2B5EF4-FFF2-40B4-BE49-F238E27FC236}">
              <a16:creationId xmlns:a16="http://schemas.microsoft.com/office/drawing/2014/main" id="{5481A72F-25C0-45A9-9080-A1DB5C8B4A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92563" y="71437"/>
          <a:ext cx="801688" cy="789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Patrick Giles" id="{EBA4B7A2-1E07-4262-8957-1BAF345E536A}" userId="S::patrick@pi-healthcare.com::95a39aca-d1d6-4c9e-b5c0-c7463f154fb0"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09-22T10:44:40.73" personId="{EBA4B7A2-1E07-4262-8957-1BAF345E536A}" id="{4696D479-05F1-414C-B90B-912979F71754}">
    <text>Top in Patient Orgs</text>
  </threadedComment>
  <threadedComment ref="B19" dT="2023-09-21T15:53:40.49" personId="{EBA4B7A2-1E07-4262-8957-1BAF345E536A}" id="{626B20B5-4C75-49B9-B5AD-0DD8FAAE25E9}">
    <text xml:space="preserve">Published in Term
Allergic Contact Dermatitis/ Allergic Eczema/ Allergic Contact Eczema
</text>
  </threadedComment>
  <threadedComment ref="B21" dT="2023-09-21T15:41:51.29" personId="{EBA4B7A2-1E07-4262-8957-1BAF345E536A}" id="{F9E09E86-9F83-4A27-8357-E57268B9A8C3}">
    <text xml:space="preserve">CHE focused
She is a founder member of the UK Dermatology Clinical Trials Network, is a member of the Executive Committee for the international Harmonizing Outcome Measures for Eczema initiative. Dr Thomas is Co-Director of the Centre of Evidence Based Dermatology and an advisor to the National Institute for Clinical Excellence (NICE).
2013 (Only Author) - Skin care education and individual counselling versus treatment as usual in healthcare workers with hand eczema.
2012 (Primary Author) - Avoiding hand eczema in healthcare workers
Loads of other publications on eczema
</text>
  </threadedComment>
  <threadedComment ref="B21" dT="2023-09-22T10:41:01.46" personId="{EBA4B7A2-1E07-4262-8957-1BAF345E536A}" id="{5470A4E0-C17D-4B28-B289-9BEB3CE75930}" parentId="{F9E09E86-9F83-4A27-8357-E57268B9A8C3}">
    <text>Top in Clinical Trials</text>
  </threadedComment>
  <threadedComment ref="B22" dT="2023-09-21T15:56:55.27" personId="{EBA4B7A2-1E07-4262-8957-1BAF345E536A}" id="{AF35D420-795E-475A-8557-8DE00D80AF48}">
    <text xml:space="preserve">Published in Term
Chronic Hand Eczema/ Chronic Hand Dermatitis
</text>
  </threadedComment>
  <threadedComment ref="B23" dT="2023-09-21T15:53:32.73" personId="{EBA4B7A2-1E07-4262-8957-1BAF345E536A}" id="{9B1266E6-2805-4CC1-BDDF-C381386CA8A6}">
    <text xml:space="preserve">Published in Term
Allergic Contact Dermatitis/ Allergic Eczema/ Allergic Contact Eczema
</text>
  </threadedComment>
  <threadedComment ref="B24" dT="2023-09-21T15:52:27.99" personId="{EBA4B7A2-1E07-4262-8957-1BAF345E536A}" id="{B1847C3D-1F74-4493-8DF5-7B7CECF902CA}">
    <text>Published in Term
Allergic Contact Dermatitis/ Allergic Eczema/ Allergic Contact Eczema</text>
  </threadedComment>
  <threadedComment ref="B24" dT="2023-09-21T16:04:18.37" personId="{EBA4B7A2-1E07-4262-8957-1BAF345E536A}" id="{01CA1CB6-595B-4535-A3BE-3108DB5B79BC}" parentId="{B1847C3D-1F74-4493-8DF5-7B7CECF902CA}">
    <text xml:space="preserve">Published in Term
Irritant Eczema/ Irritant Dermatitis/ Irritant Contact Dermatitis/ Irritant Contact Eczema
</text>
  </threadedComment>
  <threadedComment ref="B25" dT="2023-09-21T15:43:22.18" personId="{EBA4B7A2-1E07-4262-8957-1BAF345E536A}" id="{29E2FC90-BCA9-4765-BF99-A3896F13CA18}">
    <text>CHE focused
Poster at 2021 BAD congress on 
Alitretinoin for chronic hand eczema in two dermatology centres: assessing real world use and predictors of response</text>
  </threadedComment>
  <threadedComment ref="B26" dT="2023-09-26T06:16:24.11" personId="{EBA4B7A2-1E07-4262-8957-1BAF345E536A}" id="{46B6185E-DEF0-4FB7-AF56-82C5E6527F1A}">
    <text>Patient</text>
  </threadedComment>
  <threadedComment ref="B27" dT="2023-09-21T15:53:49.45" personId="{EBA4B7A2-1E07-4262-8957-1BAF345E536A}" id="{1440DA75-5D6A-4938-B88B-33F1145338B8}">
    <text xml:space="preserve">Published in Term
Allergic Contact Dermatitis/ Allergic Eczema/ Allergic Contact Eczema
</text>
  </threadedComment>
  <threadedComment ref="B28" dT="2023-09-21T15:43:44.92" personId="{EBA4B7A2-1E07-4262-8957-1BAF345E536A}" id="{54A6359B-9B0A-4231-841A-689382F207BF}">
    <text xml:space="preserve">CHE focused
Collaborated on - A clinical trial showed for the first time that a form of light therapy,  Narrow Band UVB was an effective treatment for palmar hand eczema
Publication: Treatment of severe, chronic hand eczema: Results from a UK-wide survey.(2016)
Conference: An observer-blinded randomized controlled pilot study comparing localised psoralen-ultraviolet A with localized narrowband ultraviolet B for the treatment of hand eczema. 95th Annual Meeting of the British-Association-of-Dermatologists (2015).
</text>
  </threadedComment>
  <threadedComment ref="B28" dT="2023-09-21T16:03:26.04" personId="{EBA4B7A2-1E07-4262-8957-1BAF345E536A}" id="{1D699C40-65A5-4302-BEFE-C3D35F32B92F}" parentId="{54A6359B-9B0A-4231-841A-689382F207BF}">
    <text xml:space="preserve">Published in Term
Chronic Hand Eczema/ Chronic Hand Dermatitis
</text>
  </threadedComment>
  <threadedComment ref="B29" dT="2023-09-22T10:43:30.29" personId="{EBA4B7A2-1E07-4262-8957-1BAF345E536A}" id="{C9262A61-2535-457D-89D5-3405C482AF3D}">
    <text>Top in National Guidelines</text>
  </threadedComment>
  <threadedComment ref="B30" dT="2023-09-21T15:43:56.50" personId="{EBA4B7A2-1E07-4262-8957-1BAF345E536A}" id="{85D110A1-473F-4017-B1D9-8B1A9A343CEB}">
    <text xml:space="preserve">CHE focus
BAD 2022 Congress
Speaker:
Oral psoralen + ultraviolet A therapy (PUVA) in the management of hand eczema: real-world data from a specialist centre 
</text>
  </threadedComment>
  <threadedComment ref="B32" dT="2023-09-22T10:41:30.28" personId="{EBA4B7A2-1E07-4262-8957-1BAF345E536A}" id="{A668CFA0-6E12-4FE8-A82C-3381874136DE}">
    <text>Top in Clinical Trials</text>
  </threadedComment>
  <threadedComment ref="B33" dT="2023-09-21T15:44:10.22" personId="{EBA4B7A2-1E07-4262-8957-1BAF345E536A}" id="{79827AF9-CA9E-4A1B-B93A-593BEA0569CF}">
    <text xml:space="preserve">CHE focused
He  developed the Dermatology Life Quality Index (DLQI).
Middle author - 2018 The psychosocial burden of hand eczema: Data from a European dermatological multicentre study.
Retired professor of dermatology.
</text>
  </threadedComment>
  <threadedComment ref="B34" dT="2023-09-21T15:52:42.56" personId="{EBA4B7A2-1E07-4262-8957-1BAF345E536A}" id="{B508B5C1-2E0A-4E5E-886E-6DAD0C292F6C}">
    <text xml:space="preserve">Published in Term
Allergic Contact Dermatitis/ Allergic Eczema/ Allergic Contact Eczema
</text>
  </threadedComment>
  <threadedComment ref="B35" dT="2023-09-22T10:43:32.86" personId="{EBA4B7A2-1E07-4262-8957-1BAF345E536A}" id="{45E7BD1C-9187-4BC8-BDA5-E4EC1965A236}">
    <text>Top in National Guidelines</text>
  </threadedComment>
  <threadedComment ref="B37" dT="2023-09-22T10:44:43.86" personId="{EBA4B7A2-1E07-4262-8957-1BAF345E536A}" id="{622E1947-AAC3-4266-AE11-6628482B8397}">
    <text>Top in Patient Orgs</text>
  </threadedComment>
  <threadedComment ref="B38" dT="2023-09-22T10:43:38.05" personId="{EBA4B7A2-1E07-4262-8957-1BAF345E536A}" id="{FF66FA1B-E1D4-4FA3-BF04-87C4606611DB}">
    <text>Top in National Guidelines</text>
  </threadedComment>
  <threadedComment ref="B40" dT="2023-09-22T10:43:40.99" personId="{EBA4B7A2-1E07-4262-8957-1BAF345E536A}" id="{E24344B3-8C27-45FC-82B4-9FB9EC0E6B86}">
    <text>Top in National Guidelines</text>
  </threadedComment>
  <threadedComment ref="B41" dT="2023-09-22T10:44:46.67" personId="{EBA4B7A2-1E07-4262-8957-1BAF345E536A}" id="{1B7637CB-E2A2-4A91-9AC5-8941689AC96D}">
    <text>Top in Patient Orgs</text>
  </threadedComment>
  <threadedComment ref="B42" dT="2023-09-22T10:44:49.78" personId="{EBA4B7A2-1E07-4262-8957-1BAF345E536A}" id="{B8250986-5A33-419E-B874-8D2EC3808DB1}">
    <text>Top in Patient Orgs</text>
  </threadedComment>
  <threadedComment ref="B43" dT="2023-09-21T15:44:34.37" personId="{EBA4B7A2-1E07-4262-8957-1BAF345E536A}" id="{131E043E-D104-4650-BED1-2CD69C0C8FCB}">
    <text xml:space="preserve">CHE focused
Member of NIHR Biomedical Research Dermatology Clinics
Research - Eczema subgroups with focus on Hand Eczema.
Chief Investigator of the NIHR HTA ALPHA (ALitretinoin versus PUVA in severe HAnd Eczema) trial on severe Hand Eczema. 
2012 - 2022: Associate Professor in Inflammatory Skin Diseases, University of Leeds  / Honorary Speciality Doctor in Dermatology, Bradford Teaching Hospitals NHS Foundation Trust
Main speaker at BAD 2023 congress
Comparison of alitretinoin vs. psoralen plus ultraviolet A as first-line treatments for chronic severe hand eczema: results from the ALPHA trial
Talk on hand eczema at the BSID 2019 annual meeting
But since 2022 - professor at German University
</text>
  </threadedComment>
  <threadedComment ref="B43" dT="2023-09-21T16:00:06.89" personId="{EBA4B7A2-1E07-4262-8957-1BAF345E536A}" id="{16E185E0-90D8-4AAB-AC35-657D733B64F3}" parentId="{131E043E-D104-4650-BED1-2CD69C0C8FCB}">
    <text xml:space="preserve">Published in Term
Chronic Hand Eczema/ Chronic Hand Dermatitis
</text>
  </threadedComment>
  <threadedComment ref="B46" dT="2023-09-21T15:46:19.87" personId="{EBA4B7A2-1E07-4262-8957-1BAF345E536A}" id="{402377DC-4B4F-4D9D-9517-6FD526547C93}">
    <text xml:space="preserve">CHE focused
Has been a middle author for 3 CHE journal articles. 
In 2016 she was awarded an NIHR Knowledge Mobilisation Research Fellowship investigating how evidence, on the most effective self-management of skin conditions in primary care.
Focus on geriatrics.
</text>
  </threadedComment>
  <threadedComment ref="B46" dT="2023-09-21T15:57:10.97" personId="{EBA4B7A2-1E07-4262-8957-1BAF345E536A}" id="{9E491479-324B-4941-BD54-447BBE4EAE35}" parentId="{402377DC-4B4F-4D9D-9517-6FD526547C93}">
    <text>Published in Term
Chronic Hand Eczema/ Chronic Hand Dermatitis</text>
  </threadedComment>
  <threadedComment ref="B47" dT="2023-09-22T10:39:22.27" personId="{EBA4B7A2-1E07-4262-8957-1BAF345E536A}" id="{C93461F1-B919-4160-9A65-2B9FEEC1AD89}">
    <text>Involved in a Delgo Clinical Trial</text>
  </threadedComment>
  <threadedComment ref="B48" dT="2023-09-21T16:05:01.98" personId="{EBA4B7A2-1E07-4262-8957-1BAF345E536A}" id="{53680092-91F9-4791-9D3D-552372E32E62}">
    <text xml:space="preserve">Published in term
Irritant Eczema/ Irritant Dermatitis/ Irritant Contact Dermatitis/ Irritant Contact Eczema
</text>
  </threadedComment>
  <threadedComment ref="B49" dT="2023-09-21T16:04:06.63" personId="{EBA4B7A2-1E07-4262-8957-1BAF345E536A}" id="{06FF61DE-8BFB-4B4D-BE14-535C753DE345}">
    <text>Published in Term
Dyshidrotic Hand Eczema/ Dyshidrotic Hand Dermatitis/ Dyshidrotic Eczema/ Dyshidrotic Dermatitis</text>
  </threadedComment>
  <threadedComment ref="B50" dT="2023-09-21T15:46:33.55" personId="{EBA4B7A2-1E07-4262-8957-1BAF345E536A}" id="{C74BD7E0-42A2-4D92-8341-B80527E5F9C5}">
    <text>CHE focused
Middle author in 2 journal articles/publications on CHE, in 2017 and 2022.
Also she is the Professor of Clinical Trials Research, Deputy Director of the Leeds Clinical Trials Research Unit (CTRU) and a NIHR Senior Investigator. She is Yorkshire and Humber Clinical Specialty Lead for Wounds and a Dermatology Specialty Group co-opted member.</text>
  </threadedComment>
  <threadedComment ref="B50" dT="2023-09-21T15:55:37.23" personId="{EBA4B7A2-1E07-4262-8957-1BAF345E536A}" id="{EB00BBCB-D61B-4533-9A87-41DA2CA81AB3}" parentId="{C74BD7E0-42A2-4D92-8341-B80527E5F9C5}">
    <text>Published in Term
Chronic Hand Eczema/ Chronic Hand Dermatitis</text>
  </threadedComment>
  <threadedComment ref="B56" dT="2023-09-22T10:25:50.95" personId="{EBA4B7A2-1E07-4262-8957-1BAF345E536A}" id="{593A5007-79AB-4705-9FFD-782E302C0264}">
    <text>Top in International &amp; Regional Congresses</text>
  </threadedComment>
  <threadedComment ref="B66" dT="2023-09-22T10:28:30.52" personId="{EBA4B7A2-1E07-4262-8957-1BAF345E536A}" id="{D998EBB8-1BCE-47DB-A7B0-5600084B08A4}">
    <text>Top in International Congresses</text>
  </threadedComment>
  <threadedComment ref="B67" dT="2023-09-22T10:43:35.64" personId="{EBA4B7A2-1E07-4262-8957-1BAF345E536A}" id="{1ECAAA08-F1A4-4972-B531-4CBF2CA3913A}">
    <text>Top in National Guidelines</text>
  </threadedComment>
  <threadedComment ref="B68" dT="2023-09-21T15:56:29.94" personId="{EBA4B7A2-1E07-4262-8957-1BAF345E536A}" id="{EB1811BA-95DF-4E54-8E03-A9414959003C}">
    <text xml:space="preserve">Published in Term
Chronic Hand Eczema/ Chronic Hand Dermatitis
</text>
  </threadedComment>
  <threadedComment ref="B69" dT="2023-09-21T16:03:37.94" personId="{EBA4B7A2-1E07-4262-8957-1BAF345E536A}" id="{7ACCACC2-652A-4463-AF14-DEE294CCF0DF}">
    <text xml:space="preserve">Published in Term
Chronic Hand Eczema/ Chronic Hand Dermatitis
</text>
  </threadedComment>
  <threadedComment ref="B70" dT="2023-09-21T15:53:05.97" personId="{EBA4B7A2-1E07-4262-8957-1BAF345E536A}" id="{18830FCA-C43F-404A-BBB1-C9E7FE6AD03E}">
    <text xml:space="preserve">Published in Term
Allergic Contact Dermatitis/ Allergic Eczema/ Allergic Contact Eczema
</text>
  </threadedComment>
  <threadedComment ref="B77" dT="2023-09-21T15:53:21.39" personId="{EBA4B7A2-1E07-4262-8957-1BAF345E536A}" id="{942824F9-4668-4EAE-B216-620B29BDECFB}">
    <text xml:space="preserve">Published in Term
Allergic Contact Dermatitis/ Allergic Eczema/ Allergic Contact Eczema
</text>
  </threadedComment>
</ThreadedComments>
</file>

<file path=xl/threadedComments/threadedComment2.xml><?xml version="1.0" encoding="utf-8"?>
<ThreadedComments xmlns="http://schemas.microsoft.com/office/spreadsheetml/2018/threadedcomments" xmlns:x="http://schemas.openxmlformats.org/spreadsheetml/2006/main">
  <threadedComment ref="B14" dT="2023-09-22T10:44:40.73" personId="{EBA4B7A2-1E07-4262-8957-1BAF345E536A}" id="{3AB2F879-AE6F-422D-9B78-458E2642CB0D}">
    <text>Top in Patient Orgs</text>
  </threadedComment>
  <threadedComment ref="B16" dT="2023-09-21T15:53:40.49" personId="{EBA4B7A2-1E07-4262-8957-1BAF345E536A}" id="{462C6F23-74DA-45F4-94B5-3C7A68DCB139}">
    <text xml:space="preserve">Published in Term
Allergic Contact Dermatitis/ Allergic Eczema/ Allergic Contact Eczema
</text>
  </threadedComment>
  <threadedComment ref="B18" dT="2023-09-21T15:41:51.29" personId="{EBA4B7A2-1E07-4262-8957-1BAF345E536A}" id="{ABD3CC98-B875-44CE-B0C5-9C9E2FCF2056}">
    <text xml:space="preserve">CHE focused
She is a founder member of the UK Dermatology Clinical Trials Network, is a member of the Executive Committee for the international Harmonizing Outcome Measures for Eczema initiative. Dr Thomas is Co-Director of the Centre of Evidence Based Dermatology and an advisor to the National Institute for Clinical Excellence (NICE).
2013 (Only Author) - Skin care education and individual counselling versus treatment as usual in healthcare workers with hand eczema.
2012 (Primary Author) - Avoiding hand eczema in healthcare workers
Loads of other publications on eczema
</text>
  </threadedComment>
  <threadedComment ref="B18" dT="2023-09-22T10:41:01.46" personId="{EBA4B7A2-1E07-4262-8957-1BAF345E536A}" id="{7B5A7AE2-5DC4-4C2E-8E79-ED9B7592480D}" parentId="{ABD3CC98-B875-44CE-B0C5-9C9E2FCF2056}">
    <text>Top in Clinical Trials</text>
  </threadedComment>
  <threadedComment ref="B19" dT="2023-09-21T15:56:55.27" personId="{EBA4B7A2-1E07-4262-8957-1BAF345E536A}" id="{4344F438-C8B0-4702-98EE-2DC63A966A36}">
    <text xml:space="preserve">Published in Term
Chronic Hand Eczema/ Chronic Hand Dermatitis
</text>
  </threadedComment>
  <threadedComment ref="B20" dT="2023-09-21T15:53:32.73" personId="{EBA4B7A2-1E07-4262-8957-1BAF345E536A}" id="{7EAA49D3-A2D8-404E-BBE3-73CC36458AC4}">
    <text xml:space="preserve">Published in Term
Allergic Contact Dermatitis/ Allergic Eczema/ Allergic Contact Eczema
</text>
  </threadedComment>
  <threadedComment ref="B21" dT="2023-09-21T15:52:27.99" personId="{EBA4B7A2-1E07-4262-8957-1BAF345E536A}" id="{C87203FA-C2D4-4A1C-946D-4489BB6F4240}">
    <text>Published in Term
Allergic Contact Dermatitis/ Allergic Eczema/ Allergic Contact Eczema</text>
  </threadedComment>
  <threadedComment ref="B21" dT="2023-09-21T16:04:18.37" personId="{EBA4B7A2-1E07-4262-8957-1BAF345E536A}" id="{28734079-F0AD-413D-9C22-6D8D14BC4B55}" parentId="{C87203FA-C2D4-4A1C-946D-4489BB6F4240}">
    <text xml:space="preserve">Published in Term
Irritant Eczema/ Irritant Dermatitis/ Irritant Contact Dermatitis/ Irritant Contact Eczema
</text>
  </threadedComment>
  <threadedComment ref="B22" dT="2023-09-21T15:43:22.18" personId="{EBA4B7A2-1E07-4262-8957-1BAF345E536A}" id="{9FA3A37E-A36C-446E-A881-86F5BB8E2067}">
    <text>CHE focused
Poster at 2021 BAD congress on 
Alitretinoin for chronic hand eczema in two dermatology centres: assessing real world use and predictors of response</text>
  </threadedComment>
  <threadedComment ref="B23" dT="2023-09-26T06:16:24.11" personId="{EBA4B7A2-1E07-4262-8957-1BAF345E536A}" id="{BD6C5C38-03AD-41FE-8F49-211E11521006}">
    <text>Patient</text>
  </threadedComment>
  <threadedComment ref="B24" dT="2023-09-21T15:43:44.92" personId="{EBA4B7A2-1E07-4262-8957-1BAF345E536A}" id="{1E747748-B121-449D-B71B-E03441B093EA}">
    <text xml:space="preserve">CHE focused
Collaborated on - A clinical trial showed for the first time that a form of light therapy,  Narrow Band UVB was an effective treatment for palmar hand eczema
Publication: Treatment of severe, chronic hand eczema: Results from a UK-wide survey.(2016)
Conference: An observer-blinded randomized controlled pilot study comparing localised psoralen-ultraviolet A with localized narrowband ultraviolet B for the treatment of hand eczema. 95th Annual Meeting of the British-Association-of-Dermatologists (2015).
</text>
  </threadedComment>
  <threadedComment ref="B24" dT="2023-09-21T16:03:26.04" personId="{EBA4B7A2-1E07-4262-8957-1BAF345E536A}" id="{A676C530-8B3D-45B2-8991-BE1522F8D43F}" parentId="{1E747748-B121-449D-B71B-E03441B093EA}">
    <text xml:space="preserve">Published in Term
Chronic Hand Eczema/ Chronic Hand Dermatitis
</text>
  </threadedComment>
  <threadedComment ref="B25" dT="2023-09-22T10:43:30.29" personId="{EBA4B7A2-1E07-4262-8957-1BAF345E536A}" id="{65F0EAED-B497-4E78-8D59-95E96D20097C}">
    <text>Top in National Guidelines</text>
  </threadedComment>
  <threadedComment ref="B26" dT="2023-09-21T15:43:56.50" personId="{EBA4B7A2-1E07-4262-8957-1BAF345E536A}" id="{A1DEEAB1-F699-4795-AE5A-73DB3232DC45}">
    <text xml:space="preserve">CHE focus
BAD 2022 Congress
Speaker:
Oral psoralen + ultraviolet A therapy (PUVA) in the management of hand eczema: real-world data from a specialist centre 
</text>
  </threadedComment>
  <threadedComment ref="B28" dT="2023-09-22T10:41:30.28" personId="{EBA4B7A2-1E07-4262-8957-1BAF345E536A}" id="{E87D9630-2905-43FB-8271-F7CD31732D5F}">
    <text>Top in Clinical Trials</text>
  </threadedComment>
  <threadedComment ref="B29" dT="2023-09-21T15:52:42.56" personId="{EBA4B7A2-1E07-4262-8957-1BAF345E536A}" id="{A2CA30A3-A6F5-40B9-9122-0C4093742FAD}">
    <text xml:space="preserve">Published in Term
Allergic Contact Dermatitis/ Allergic Eczema/ Allergic Contact Eczema
</text>
  </threadedComment>
  <threadedComment ref="B30" dT="2023-09-22T10:43:32.86" personId="{EBA4B7A2-1E07-4262-8957-1BAF345E536A}" id="{3A3055A2-9F34-478E-82AA-218C0F3BB530}">
    <text>Top in National Guidelines</text>
  </threadedComment>
  <threadedComment ref="B31" dT="2023-09-22T10:44:43.86" personId="{EBA4B7A2-1E07-4262-8957-1BAF345E536A}" id="{ACB2CE73-0BCC-4671-A7B4-57D28B31A2D6}">
    <text>Top in Patient Orgs</text>
  </threadedComment>
  <threadedComment ref="B32" dT="2023-09-22T10:43:38.05" personId="{EBA4B7A2-1E07-4262-8957-1BAF345E536A}" id="{76FAA833-A082-4FA1-82C5-A888B19EFC68}">
    <text>Top in National Guidelines</text>
  </threadedComment>
  <threadedComment ref="B34" dT="2023-09-22T10:43:40.99" personId="{EBA4B7A2-1E07-4262-8957-1BAF345E536A}" id="{AB8F35FC-2A5A-4E64-8D68-893CF5A0D75C}">
    <text>Top in National Guidelines</text>
  </threadedComment>
  <threadedComment ref="B35" dT="2023-09-21T15:44:34.37" personId="{EBA4B7A2-1E07-4262-8957-1BAF345E536A}" id="{B7D10495-3B7E-4132-BBDC-1DE03179CA35}">
    <text xml:space="preserve">CHE focused
Member of NIHR Biomedical Research Dermatology Clinics
Research - Eczema subgroups with focus on Hand Eczema.
Chief Investigator of the NIHR HTA ALPHA (ALitretinoin versus PUVA in severe HAnd Eczema) trial on severe Hand Eczema. 
2012 - 2022: Associate Professor in Inflammatory Skin Diseases, University of Leeds  / Honorary Speciality Doctor in Dermatology, Bradford Teaching Hospitals NHS Foundation Trust
Main speaker at BAD 2023 congress
Comparison of alitretinoin vs. psoralen plus ultraviolet A as first-line treatments for chronic severe hand eczema: results from the ALPHA trial
Talk on hand eczema at the BSID 2019 annual meeting
But since 2022 - professor at German University
</text>
  </threadedComment>
  <threadedComment ref="B35" dT="2023-09-21T16:00:06.89" personId="{EBA4B7A2-1E07-4262-8957-1BAF345E536A}" id="{6F57D3C5-4B77-477B-90FA-22C882B68E9F}" parentId="{B7D10495-3B7E-4132-BBDC-1DE03179CA35}">
    <text xml:space="preserve">Published in Term
Chronic Hand Eczema/ Chronic Hand Dermatitis
</text>
  </threadedComment>
  <threadedComment ref="B38" dT="2023-09-21T15:46:19.87" personId="{EBA4B7A2-1E07-4262-8957-1BAF345E536A}" id="{4C9407F2-89D5-4A44-9ED2-D6A3D4EC98FA}">
    <text xml:space="preserve">CHE focused
Has been a middle author for 3 CHE journal articles. 
In 2016 she was awarded an NIHR Knowledge Mobilisation Research Fellowship investigating how evidence, on the most effective self-management of skin conditions in primary care.
Focus on geriatrics.
</text>
  </threadedComment>
  <threadedComment ref="B38" dT="2023-09-21T15:57:10.97" personId="{EBA4B7A2-1E07-4262-8957-1BAF345E536A}" id="{76D529E8-CB0B-4CCF-827A-2221E3EB423B}" parentId="{4C9407F2-89D5-4A44-9ED2-D6A3D4EC98FA}">
    <text>Published in Term
Chronic Hand Eczema/ Chronic Hand Dermatitis</text>
  </threadedComment>
  <threadedComment ref="B39" dT="2023-09-22T10:39:22.27" personId="{EBA4B7A2-1E07-4262-8957-1BAF345E536A}" id="{F7EEED3E-ECCD-4A70-A5BD-95FC89A72020}">
    <text>Involved in a Delgo Clinical Trial</text>
  </threadedComment>
  <threadedComment ref="B40" dT="2023-09-21T16:05:01.98" personId="{EBA4B7A2-1E07-4262-8957-1BAF345E536A}" id="{621F8F64-1612-48B4-9702-927D221A576D}">
    <text xml:space="preserve">Published in term
Irritant Eczema/ Irritant Dermatitis/ Irritant Contact Dermatitis/ Irritant Contact Eczema
</text>
  </threadedComment>
  <threadedComment ref="B41" dT="2023-09-21T15:46:33.55" personId="{EBA4B7A2-1E07-4262-8957-1BAF345E536A}" id="{E1E86E3D-57C3-45E2-8681-971710CBD97D}">
    <text>CHE focused
Middle author in 2 journal articles/publications on CHE, in 2017 and 2022.
Also she is the Professor of Clinical Trials Research, Deputy Director of the Leeds Clinical Trials Research Unit (CTRU) and a NIHR Senior Investigator. She is Yorkshire and Humber Clinical Specialty Lead for Wounds and a Dermatology Specialty Group co-opted member.</text>
  </threadedComment>
  <threadedComment ref="B41" dT="2023-09-21T15:55:37.23" personId="{EBA4B7A2-1E07-4262-8957-1BAF345E536A}" id="{CC566C15-E7D6-48CA-AC10-898083D3439C}" parentId="{E1E86E3D-57C3-45E2-8681-971710CBD97D}">
    <text>Published in Term
Chronic Hand Eczema/ Chronic Hand Dermatitis</text>
  </threadedComment>
  <threadedComment ref="B46" dT="2023-09-22T10:25:50.95" personId="{EBA4B7A2-1E07-4262-8957-1BAF345E536A}" id="{862BDA4A-EB36-4C7E-B10E-3B99EF63EB74}">
    <text>Top in International &amp; Regional Congresses</text>
  </threadedComment>
  <threadedComment ref="B52" dT="2023-09-22T10:28:30.52" personId="{EBA4B7A2-1E07-4262-8957-1BAF345E536A}" id="{B3792E53-178A-45C9-A93E-B73F29AE3449}">
    <text>Top in International Congresses</text>
  </threadedComment>
  <threadedComment ref="B53" dT="2023-09-22T10:43:35.64" personId="{EBA4B7A2-1E07-4262-8957-1BAF345E536A}" id="{9ADE5669-DF7C-4462-B91B-B0C625C478B5}">
    <text>Top in National Guidelines</text>
  </threadedComment>
  <threadedComment ref="B54" dT="2023-09-21T16:03:37.94" personId="{EBA4B7A2-1E07-4262-8957-1BAF345E536A}" id="{B7C4524C-773D-4350-9329-64F5F3E30664}">
    <text xml:space="preserve">Published in Term
Chronic Hand Eczema/ Chronic Hand Dermatitis
</text>
  </threadedComment>
  <threadedComment ref="B55" dT="2023-09-21T15:53:05.97" personId="{EBA4B7A2-1E07-4262-8957-1BAF345E536A}" id="{0137B800-7D57-4A77-AC6A-F39E1E0E33F2}">
    <text xml:space="preserve">Published in Term
Allergic Contact Dermatitis/ Allergic Eczema/ Allergic Contact Eczema
</text>
  </threadedComment>
  <threadedComment ref="B59" dT="2023-09-21T15:53:21.39" personId="{EBA4B7A2-1E07-4262-8957-1BAF345E536A}" id="{B24E6DBE-5907-48B1-B01A-9CDD2F42A732}">
    <text xml:space="preserve">Published in Term
Allergic Contact Dermatitis/ Allergic Eczema/ Allergic Contact Eczema
</text>
  </threadedComment>
</ThreadedComments>
</file>

<file path=xl/threadedComments/threadedComment3.xml><?xml version="1.0" encoding="utf-8"?>
<ThreadedComments xmlns="http://schemas.microsoft.com/office/spreadsheetml/2018/threadedcomments" xmlns:x="http://schemas.openxmlformats.org/spreadsheetml/2006/main">
  <threadedComment ref="B3" dT="2023-09-22T10:44:49.78" personId="{EBA4B7A2-1E07-4262-8957-1BAF345E536A}" id="{7A572FA9-271E-401C-8D3C-4574188CEC66}">
    <text>Top in Patient Orgs</text>
  </threadedComment>
  <threadedComment ref="B4" dT="2023-09-21T16:04:06.63" personId="{EBA4B7A2-1E07-4262-8957-1BAF345E536A}" id="{A1F1EBBC-6237-4515-9207-CD241313EB86}">
    <text>Published in Term
Dyshidrotic Hand Eczema/ Dyshidrotic Hand Dermatitis/ Dyshidrotic Eczema/ Dyshidrotic Dermatitis</text>
  </threadedComment>
</ThreadedComments>
</file>

<file path=xl/threadedComments/threadedComment4.xml><?xml version="1.0" encoding="utf-8"?>
<ThreadedComments xmlns="http://schemas.microsoft.com/office/spreadsheetml/2018/threadedcomments" xmlns:x="http://schemas.openxmlformats.org/spreadsheetml/2006/main">
  <threadedComment ref="B4" dT="2023-09-22T10:44:46.67" personId="{EBA4B7A2-1E07-4262-8957-1BAF345E536A}" id="{591C6B3E-6EBE-45FE-9E57-A911D89306E4}">
    <text>Top in Patient Orgs</text>
  </threadedComment>
  <threadedComment ref="B7" dT="2023-09-21T15:56:29.94" personId="{EBA4B7A2-1E07-4262-8957-1BAF345E536A}" id="{4B80ABCD-9E95-461E-867D-1912BEBF4CD1}">
    <text xml:space="preserve">Published in Term
Chronic Hand Eczema/ Chronic Hand Dermatitis
</text>
  </threadedComment>
</ThreadedComments>
</file>

<file path=xl/threadedComments/threadedComment5.xml><?xml version="1.0" encoding="utf-8"?>
<ThreadedComments xmlns="http://schemas.microsoft.com/office/spreadsheetml/2018/threadedcomments" xmlns:x="http://schemas.openxmlformats.org/spreadsheetml/2006/main">
  <threadedComment ref="B3" dT="2023-09-21T15:53:49.45" personId="{EBA4B7A2-1E07-4262-8957-1BAF345E536A}" id="{D0B30C46-6A60-4CC8-825C-A41C908322B7}">
    <text xml:space="preserve">Published in Term
Allergic Contact Dermatitis/ Allergic Eczema/ Allergic Contact Eczema
</text>
  </threadedComment>
  <threadedComment ref="B4" dT="2023-09-21T15:44:10.22" personId="{EBA4B7A2-1E07-4262-8957-1BAF345E536A}" id="{A59B5F75-0A6A-45C3-9F24-3100145E12DB}">
    <text xml:space="preserve">CHE focused
He  developed the Dermatology Life Quality Index (DLQI).
Middle author - 2018 The psychosocial burden of hand eczema: Data from a European dermatological multicentre study.
Retired professor of dermatology.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linkedin.com/in/mili-shah-5b1761153/?originalSubdomain=u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8D4EC-BE69-40B9-BA95-AB95C2E574AE}">
  <dimension ref="A1"/>
  <sheetViews>
    <sheetView showGridLines="0" tabSelected="1" zoomScale="90" zoomScaleNormal="90" workbookViewId="0"/>
  </sheetViews>
  <sheetFormatPr defaultColWidth="8.77734375" defaultRowHeight="14.4" x14ac:dyDescent="0.3"/>
  <cols>
    <col min="1" max="16384" width="8.77734375" style="7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D0A8-C67B-4333-8042-1678D69241F9}">
  <dimension ref="A1:AC276"/>
  <sheetViews>
    <sheetView zoomScale="70" zoomScaleNormal="70" workbookViewId="0">
      <pane xSplit="2" ySplit="1" topLeftCell="C2" activePane="bottomRight" state="frozen"/>
      <selection pane="topRight" activeCell="C1" sqref="C1"/>
      <selection pane="bottomLeft" activeCell="A2" sqref="A2"/>
      <selection pane="bottomRight" activeCell="I24" sqref="I24"/>
    </sheetView>
  </sheetViews>
  <sheetFormatPr defaultColWidth="9.21875" defaultRowHeight="15.6" x14ac:dyDescent="0.3"/>
  <cols>
    <col min="1" max="7" width="30.5546875" style="5" customWidth="1"/>
    <col min="8" max="8" width="29.33203125" style="5" customWidth="1"/>
    <col min="9" max="9" width="150.5546875" style="64" customWidth="1"/>
    <col min="10" max="10" width="30.5546875" style="9" customWidth="1"/>
    <col min="11" max="11" width="30.5546875" style="5" customWidth="1"/>
    <col min="12" max="12" width="8.77734375" style="26" customWidth="1"/>
    <col min="13" max="13" width="8.77734375" style="9" customWidth="1"/>
    <col min="14" max="23" width="9.21875" style="9"/>
    <col min="24" max="24" width="9.21875" style="9" customWidth="1"/>
    <col min="25" max="16384" width="9.21875" style="9"/>
  </cols>
  <sheetData>
    <row r="1" spans="1:29" s="10" customFormat="1" ht="97.05" customHeight="1" x14ac:dyDescent="0.3">
      <c r="A1" s="2" t="s">
        <v>0</v>
      </c>
      <c r="B1" s="3" t="s">
        <v>1</v>
      </c>
      <c r="C1" s="3" t="s">
        <v>2</v>
      </c>
      <c r="D1" s="3" t="s">
        <v>3</v>
      </c>
      <c r="E1" s="3" t="s">
        <v>4</v>
      </c>
      <c r="F1" s="3" t="s">
        <v>5</v>
      </c>
      <c r="G1" s="3" t="s">
        <v>6</v>
      </c>
      <c r="H1" s="3" t="s">
        <v>7</v>
      </c>
      <c r="I1" s="54" t="s">
        <v>8</v>
      </c>
      <c r="J1" s="4" t="s">
        <v>9</v>
      </c>
      <c r="K1" s="4" t="s">
        <v>10</v>
      </c>
      <c r="L1" s="26"/>
      <c r="M1" s="9"/>
    </row>
    <row r="2" spans="1:29" s="13" customFormat="1" ht="128.25" customHeight="1" x14ac:dyDescent="0.3">
      <c r="A2" s="11" t="s">
        <v>11</v>
      </c>
      <c r="B2" s="47" t="str">
        <f>HYPERLINK("https://research.manchester.ac.uk/en/persons/christopher.griffiths","Christopher Ernest Maitland Griffiths")</f>
        <v>Christopher Ernest Maitland Griffiths</v>
      </c>
      <c r="C2" s="1">
        <v>1</v>
      </c>
      <c r="D2" s="1">
        <v>1</v>
      </c>
      <c r="E2" s="1" t="s">
        <v>12</v>
      </c>
      <c r="F2" s="1" t="s">
        <v>13</v>
      </c>
      <c r="G2" s="1" t="s">
        <v>14</v>
      </c>
      <c r="H2" s="1" t="s">
        <v>15</v>
      </c>
      <c r="I2" s="32" t="s">
        <v>408</v>
      </c>
      <c r="J2" s="12">
        <v>2493282</v>
      </c>
      <c r="K2" s="12" t="s">
        <v>263</v>
      </c>
      <c r="L2" s="26"/>
      <c r="M2" s="9"/>
      <c r="N2" s="9"/>
      <c r="O2" s="9"/>
      <c r="P2" s="9"/>
      <c r="Q2" s="9"/>
      <c r="R2" s="9"/>
      <c r="S2" s="9"/>
      <c r="T2" s="9"/>
      <c r="U2" s="9"/>
      <c r="V2" s="9"/>
      <c r="W2" s="9"/>
      <c r="X2" s="9"/>
      <c r="Y2" s="9"/>
      <c r="Z2" s="9"/>
      <c r="AA2" s="9"/>
      <c r="AB2" s="9"/>
      <c r="AC2" s="9"/>
    </row>
    <row r="3" spans="1:29" s="13" customFormat="1" ht="133.5" customHeight="1" x14ac:dyDescent="0.3">
      <c r="A3" s="11" t="s">
        <v>17</v>
      </c>
      <c r="B3" s="47" t="str">
        <f>HYPERLINK("https://www.sheffield.ac.uk/smph/people/clinical-medicine/michael-j-cork","Michael John Cork")</f>
        <v>Michael John Cork</v>
      </c>
      <c r="C3" s="1">
        <v>2</v>
      </c>
      <c r="D3" s="1">
        <v>2</v>
      </c>
      <c r="E3" s="1" t="s">
        <v>12</v>
      </c>
      <c r="F3" s="1" t="s">
        <v>18</v>
      </c>
      <c r="G3" s="1" t="s">
        <v>14</v>
      </c>
      <c r="H3" s="1" t="s">
        <v>19</v>
      </c>
      <c r="I3" s="32" t="s">
        <v>409</v>
      </c>
      <c r="J3" s="12">
        <v>2891206</v>
      </c>
      <c r="K3" s="12" t="s">
        <v>265</v>
      </c>
      <c r="L3" s="26"/>
      <c r="M3" s="9"/>
      <c r="N3" s="9"/>
      <c r="O3" s="9"/>
      <c r="P3" s="9"/>
      <c r="Q3" s="9"/>
      <c r="R3" s="9"/>
      <c r="S3" s="9"/>
      <c r="T3" s="9"/>
      <c r="U3" s="9"/>
      <c r="V3" s="9"/>
      <c r="W3" s="9"/>
      <c r="X3" s="9"/>
      <c r="Y3" s="9"/>
      <c r="Z3" s="9"/>
      <c r="AA3" s="9"/>
      <c r="AB3" s="9"/>
      <c r="AC3" s="9"/>
    </row>
    <row r="4" spans="1:29" s="13" customFormat="1" ht="100.5" customHeight="1" x14ac:dyDescent="0.3">
      <c r="A4" s="11" t="s">
        <v>21</v>
      </c>
      <c r="B4" s="47" t="str">
        <f>HYPERLINK("https://www.guysandstthomas.nhs.uk/our-consultants/carsten-flohr","Carsten Flohr")</f>
        <v>Carsten Flohr</v>
      </c>
      <c r="C4" s="1">
        <v>3</v>
      </c>
      <c r="D4" s="1">
        <v>3</v>
      </c>
      <c r="E4" s="1" t="s">
        <v>12</v>
      </c>
      <c r="F4" s="1" t="s">
        <v>22</v>
      </c>
      <c r="G4" s="1" t="s">
        <v>14</v>
      </c>
      <c r="H4" s="1" t="s">
        <v>23</v>
      </c>
      <c r="I4" s="32" t="s">
        <v>24</v>
      </c>
      <c r="J4" s="12">
        <v>4548249</v>
      </c>
      <c r="K4" s="12" t="s">
        <v>427</v>
      </c>
      <c r="L4" s="26"/>
      <c r="M4" s="9"/>
      <c r="N4" s="9"/>
      <c r="O4" s="9"/>
      <c r="P4" s="9"/>
      <c r="Q4" s="9"/>
      <c r="R4" s="9"/>
      <c r="S4" s="9"/>
      <c r="T4" s="9"/>
      <c r="U4" s="9"/>
      <c r="V4" s="9"/>
      <c r="W4" s="9"/>
      <c r="X4" s="9"/>
      <c r="Y4" s="9"/>
      <c r="Z4" s="9"/>
      <c r="AA4" s="9"/>
      <c r="AB4" s="9"/>
      <c r="AC4" s="9"/>
    </row>
    <row r="5" spans="1:29" s="13" customFormat="1" ht="117.75" customHeight="1" x14ac:dyDescent="0.3">
      <c r="A5" s="11" t="s">
        <v>25</v>
      </c>
      <c r="B5" s="47" t="str">
        <f>HYPERLINK("https://www.theholly.com/consultant/dr-anthony-bewley/","Anthony Paul Bewley")</f>
        <v>Anthony Paul Bewley</v>
      </c>
      <c r="C5" s="1">
        <v>4</v>
      </c>
      <c r="D5" s="1">
        <v>4</v>
      </c>
      <c r="E5" s="1" t="s">
        <v>12</v>
      </c>
      <c r="F5" s="1" t="s">
        <v>26</v>
      </c>
      <c r="G5" s="1" t="s">
        <v>14</v>
      </c>
      <c r="H5" s="1" t="s">
        <v>23</v>
      </c>
      <c r="I5" s="32" t="s">
        <v>410</v>
      </c>
      <c r="J5" s="12">
        <v>3245772</v>
      </c>
      <c r="K5" s="12" t="s">
        <v>268</v>
      </c>
      <c r="L5" s="26"/>
      <c r="M5" s="9"/>
      <c r="N5" s="9"/>
      <c r="O5" s="9"/>
      <c r="P5" s="9"/>
      <c r="Q5" s="9"/>
      <c r="R5" s="9"/>
      <c r="S5" s="9"/>
      <c r="T5" s="9"/>
      <c r="U5" s="9"/>
      <c r="V5" s="9"/>
      <c r="W5" s="9"/>
      <c r="X5" s="9"/>
      <c r="Y5" s="9"/>
      <c r="Z5" s="9"/>
      <c r="AA5" s="9"/>
      <c r="AB5" s="9"/>
      <c r="AC5" s="9"/>
    </row>
    <row r="6" spans="1:29" s="13" customFormat="1" ht="110.25" customHeight="1" x14ac:dyDescent="0.3">
      <c r="A6" s="11" t="s">
        <v>28</v>
      </c>
      <c r="B6" s="47" t="str">
        <f>HYPERLINK("https://research.manchester.ac.uk/en/persons/richard.warren","Richard Bruce Warren")</f>
        <v>Richard Bruce Warren</v>
      </c>
      <c r="C6" s="1">
        <v>5</v>
      </c>
      <c r="D6" s="1">
        <v>5</v>
      </c>
      <c r="E6" s="1" t="s">
        <v>12</v>
      </c>
      <c r="F6" s="1" t="s">
        <v>29</v>
      </c>
      <c r="G6" s="1" t="s">
        <v>14</v>
      </c>
      <c r="H6" s="1" t="s">
        <v>15</v>
      </c>
      <c r="I6" s="32" t="s">
        <v>411</v>
      </c>
      <c r="J6" s="12">
        <v>4641922</v>
      </c>
      <c r="K6" s="12" t="s">
        <v>271</v>
      </c>
      <c r="L6" s="26"/>
      <c r="M6" s="9"/>
      <c r="N6" s="9"/>
      <c r="O6" s="9"/>
      <c r="P6" s="9"/>
      <c r="Q6" s="9"/>
      <c r="R6" s="9"/>
      <c r="S6" s="9"/>
      <c r="T6" s="9"/>
      <c r="U6" s="9"/>
      <c r="V6" s="9"/>
      <c r="W6" s="9"/>
      <c r="X6" s="9"/>
      <c r="Y6" s="9"/>
      <c r="Z6" s="9"/>
      <c r="AA6" s="9"/>
      <c r="AB6" s="9"/>
      <c r="AC6" s="9"/>
    </row>
    <row r="7" spans="1:29" s="13" customFormat="1" ht="172.5" customHeight="1" x14ac:dyDescent="0.3">
      <c r="A7" s="11" t="s">
        <v>31</v>
      </c>
      <c r="B7" s="47" t="str">
        <f>HYPERLINK("https://www.nottingham.ac.uk/medicine/people/hywel.williams","Hywel Charles Williams")</f>
        <v>Hywel Charles Williams</v>
      </c>
      <c r="C7" s="1">
        <v>6</v>
      </c>
      <c r="D7" s="1">
        <v>6</v>
      </c>
      <c r="E7" s="1" t="s">
        <v>12</v>
      </c>
      <c r="F7" s="1" t="s">
        <v>32</v>
      </c>
      <c r="G7" s="1" t="s">
        <v>14</v>
      </c>
      <c r="H7" s="1" t="s">
        <v>33</v>
      </c>
      <c r="I7" s="32" t="s">
        <v>412</v>
      </c>
      <c r="J7" s="12">
        <v>2580979</v>
      </c>
      <c r="K7" s="12" t="s">
        <v>273</v>
      </c>
      <c r="L7" s="26"/>
      <c r="M7" s="9"/>
      <c r="N7" s="9"/>
      <c r="O7" s="9"/>
      <c r="P7" s="9"/>
      <c r="Q7" s="9"/>
      <c r="R7" s="9"/>
      <c r="S7" s="9"/>
      <c r="T7" s="9"/>
      <c r="U7" s="9"/>
      <c r="V7" s="9"/>
      <c r="W7" s="9"/>
      <c r="X7" s="9"/>
      <c r="Y7" s="9"/>
      <c r="Z7" s="9"/>
      <c r="AA7" s="9"/>
      <c r="AB7" s="9"/>
      <c r="AC7" s="9"/>
    </row>
    <row r="8" spans="1:29" s="13" customFormat="1" ht="136.5" customHeight="1" x14ac:dyDescent="0.3">
      <c r="A8" s="11" t="s">
        <v>35</v>
      </c>
      <c r="B8" s="47" t="str">
        <f>HYPERLINK("https://www.qmul.ac.uk/blizard/all-staff/profiles/edel-otoole.html","Edel Ann O'Toole")</f>
        <v>Edel Ann O'Toole</v>
      </c>
      <c r="C8" s="1">
        <v>7</v>
      </c>
      <c r="D8" s="1">
        <v>7</v>
      </c>
      <c r="E8" s="1" t="s">
        <v>12</v>
      </c>
      <c r="F8" s="1" t="s">
        <v>36</v>
      </c>
      <c r="G8" s="1" t="s">
        <v>14</v>
      </c>
      <c r="H8" s="1" t="s">
        <v>23</v>
      </c>
      <c r="I8" s="55" t="s">
        <v>428</v>
      </c>
      <c r="J8" s="12">
        <v>4560104</v>
      </c>
      <c r="K8" s="12" t="s">
        <v>259</v>
      </c>
      <c r="L8" s="26"/>
      <c r="M8" s="9"/>
      <c r="N8" s="9"/>
      <c r="O8" s="9"/>
      <c r="P8" s="9"/>
      <c r="Q8" s="9"/>
      <c r="R8" s="9"/>
      <c r="S8" s="9"/>
      <c r="T8" s="9"/>
      <c r="U8" s="9"/>
      <c r="V8" s="9"/>
      <c r="W8" s="9"/>
      <c r="X8" s="9"/>
      <c r="Y8" s="9"/>
      <c r="Z8" s="9"/>
      <c r="AA8" s="9"/>
      <c r="AB8" s="9"/>
      <c r="AC8" s="9"/>
    </row>
    <row r="9" spans="1:29" s="13" customFormat="1" ht="168.75" customHeight="1" x14ac:dyDescent="0.3">
      <c r="A9" s="11" t="s">
        <v>38</v>
      </c>
      <c r="B9" s="47" t="str">
        <f>HYPERLINK("https://www.nnuh.nhs.uk/people/nick-levell/","Nicholas Julian Levell")</f>
        <v>Nicholas Julian Levell</v>
      </c>
      <c r="C9" s="6">
        <v>8</v>
      </c>
      <c r="D9" s="1">
        <v>8</v>
      </c>
      <c r="E9" s="1" t="s">
        <v>12</v>
      </c>
      <c r="F9" s="1" t="s">
        <v>39</v>
      </c>
      <c r="G9" s="1" t="s">
        <v>14</v>
      </c>
      <c r="H9" s="1" t="s">
        <v>40</v>
      </c>
      <c r="I9" s="32" t="s">
        <v>413</v>
      </c>
      <c r="J9" s="12">
        <v>3054112</v>
      </c>
      <c r="K9" s="12" t="s">
        <v>276</v>
      </c>
      <c r="L9" s="26"/>
      <c r="M9" s="9"/>
      <c r="N9" s="9"/>
      <c r="O9" s="9"/>
      <c r="P9" s="9"/>
      <c r="Q9" s="9"/>
      <c r="R9" s="9"/>
      <c r="S9" s="9"/>
      <c r="T9" s="9"/>
      <c r="U9" s="9"/>
      <c r="V9" s="9"/>
      <c r="W9" s="9"/>
      <c r="X9" s="9"/>
      <c r="Y9" s="9"/>
      <c r="Z9" s="9"/>
      <c r="AA9" s="9"/>
      <c r="AB9" s="9"/>
      <c r="AC9" s="9"/>
    </row>
    <row r="10" spans="1:29" s="13" customFormat="1" ht="168.75" customHeight="1" x14ac:dyDescent="0.3">
      <c r="A10" s="11" t="s">
        <v>60</v>
      </c>
      <c r="B10" s="47" t="str">
        <f>HYPERLINK("https://www.southampton.ac.uk/life-sciences/interdisciplinary/members/mraj1e06.page","Michael Roger Ardern-Jones")</f>
        <v>Michael Roger Ardern-Jones</v>
      </c>
      <c r="C10" s="6">
        <v>10</v>
      </c>
      <c r="D10" s="1">
        <v>9</v>
      </c>
      <c r="E10" s="1" t="s">
        <v>12</v>
      </c>
      <c r="F10" s="1" t="s">
        <v>61</v>
      </c>
      <c r="G10" s="1" t="s">
        <v>14</v>
      </c>
      <c r="H10" s="1" t="s">
        <v>62</v>
      </c>
      <c r="I10" s="32" t="s">
        <v>414</v>
      </c>
      <c r="J10" s="12">
        <v>4304980</v>
      </c>
      <c r="K10" s="12" t="s">
        <v>280</v>
      </c>
      <c r="L10" s="26"/>
      <c r="M10" s="9"/>
      <c r="N10" s="9"/>
      <c r="O10" s="9"/>
      <c r="P10" s="9"/>
      <c r="Q10" s="9"/>
      <c r="R10" s="9"/>
      <c r="S10" s="9"/>
      <c r="T10" s="9"/>
      <c r="U10" s="9"/>
      <c r="V10" s="9"/>
      <c r="W10" s="9"/>
      <c r="X10" s="9"/>
      <c r="Y10" s="9"/>
      <c r="Z10" s="9"/>
      <c r="AA10" s="9"/>
      <c r="AB10" s="9"/>
      <c r="AC10" s="9"/>
    </row>
    <row r="11" spans="1:29" s="13" customFormat="1" ht="168.75" customHeight="1" x14ac:dyDescent="0.3">
      <c r="A11" s="11" t="s">
        <v>47</v>
      </c>
      <c r="B11" s="47" t="str">
        <f>HYPERLINK("https://www.ncl.ac.uk/medical-sciences/people/profile/neilrajan.html","Neil Nevin Rajan")</f>
        <v>Neil Nevin Rajan</v>
      </c>
      <c r="C11" s="6">
        <v>11</v>
      </c>
      <c r="D11" s="1">
        <v>10</v>
      </c>
      <c r="E11" s="1" t="s">
        <v>12</v>
      </c>
      <c r="F11" s="1" t="s">
        <v>48</v>
      </c>
      <c r="G11" s="1" t="s">
        <v>14</v>
      </c>
      <c r="H11" s="1" t="s">
        <v>49</v>
      </c>
      <c r="I11" s="32" t="s">
        <v>415</v>
      </c>
      <c r="J11" s="12">
        <v>4740560</v>
      </c>
      <c r="K11" s="12" t="s">
        <v>277</v>
      </c>
      <c r="L11" s="26"/>
      <c r="M11" s="9"/>
      <c r="N11" s="9"/>
      <c r="O11" s="9"/>
      <c r="P11" s="9"/>
      <c r="Q11" s="9"/>
      <c r="R11" s="9"/>
      <c r="S11" s="9"/>
      <c r="T11" s="9"/>
      <c r="U11" s="9"/>
      <c r="V11" s="9"/>
      <c r="W11" s="9"/>
      <c r="X11" s="9"/>
      <c r="Y11" s="9"/>
      <c r="Z11" s="9"/>
      <c r="AA11" s="9"/>
      <c r="AB11" s="9"/>
      <c r="AC11" s="9"/>
    </row>
    <row r="12" spans="1:29" s="13" customFormat="1" ht="166.5" customHeight="1" x14ac:dyDescent="0.3">
      <c r="A12" s="11" t="s">
        <v>51</v>
      </c>
      <c r="B12" s="47" t="str">
        <f>HYPERLINK("https://www.ncl.ac.uk/medical-sciences/people/profile/nickreynolds.html","Nicholas John Reynolds")</f>
        <v>Nicholas John Reynolds</v>
      </c>
      <c r="C12" s="6">
        <v>12</v>
      </c>
      <c r="D12" s="1">
        <v>11</v>
      </c>
      <c r="E12" s="1" t="s">
        <v>12</v>
      </c>
      <c r="F12" s="1" t="s">
        <v>52</v>
      </c>
      <c r="G12" s="1" t="s">
        <v>14</v>
      </c>
      <c r="H12" s="1" t="s">
        <v>49</v>
      </c>
      <c r="I12" s="55" t="s">
        <v>416</v>
      </c>
      <c r="J12" s="12">
        <v>2842202</v>
      </c>
      <c r="K12" s="12" t="s">
        <v>278</v>
      </c>
      <c r="L12" s="26"/>
      <c r="M12" s="9"/>
      <c r="N12" s="9"/>
      <c r="O12" s="9"/>
      <c r="P12" s="9"/>
      <c r="Q12" s="9"/>
      <c r="R12" s="9"/>
      <c r="S12" s="9"/>
      <c r="T12" s="9"/>
      <c r="U12" s="9"/>
      <c r="V12" s="9"/>
      <c r="W12" s="9"/>
      <c r="X12" s="9"/>
      <c r="Y12" s="9"/>
      <c r="Z12" s="9"/>
      <c r="AA12" s="9"/>
      <c r="AB12" s="9"/>
      <c r="AC12" s="9"/>
    </row>
    <row r="13" spans="1:29" s="13" customFormat="1" ht="168.75" customHeight="1" x14ac:dyDescent="0.3">
      <c r="A13" s="11" t="s">
        <v>54</v>
      </c>
      <c r="B13" s="47" t="str">
        <f>HYPERLINK("https://www.tcd.ie/research/profiles/?profile=IRVINEA","Alan D Irvine")</f>
        <v>Alan D Irvine</v>
      </c>
      <c r="C13" s="6">
        <v>13</v>
      </c>
      <c r="D13" s="1">
        <v>1</v>
      </c>
      <c r="E13" s="1" t="s">
        <v>12</v>
      </c>
      <c r="F13" s="1" t="s">
        <v>55</v>
      </c>
      <c r="G13" s="1" t="s">
        <v>56</v>
      </c>
      <c r="H13" s="1" t="s">
        <v>57</v>
      </c>
      <c r="I13" s="32" t="s">
        <v>417</v>
      </c>
      <c r="J13" s="12" t="s">
        <v>59</v>
      </c>
      <c r="K13" s="12" t="s">
        <v>429</v>
      </c>
      <c r="L13" s="26"/>
      <c r="M13" s="9"/>
      <c r="N13" s="9"/>
      <c r="O13" s="9"/>
      <c r="P13" s="9"/>
      <c r="Q13" s="9"/>
      <c r="R13" s="9"/>
      <c r="S13" s="9"/>
      <c r="T13" s="9"/>
      <c r="U13" s="9"/>
      <c r="V13" s="9"/>
      <c r="W13" s="9"/>
      <c r="X13" s="9"/>
      <c r="Y13" s="9"/>
      <c r="Z13" s="9"/>
      <c r="AA13" s="9"/>
      <c r="AB13" s="9"/>
      <c r="AC13" s="9"/>
    </row>
    <row r="14" spans="1:29" s="13" customFormat="1" ht="168.75" customHeight="1" x14ac:dyDescent="0.3">
      <c r="A14" s="11" t="s">
        <v>64</v>
      </c>
      <c r="B14" s="47" t="str">
        <f>HYPERLINK("https://www.researchgate.net/profile/Mahbub-Chowdhury-2","Mohammed Mahbub Ulhaque Chowdhury")</f>
        <v>Mohammed Mahbub Ulhaque Chowdhury</v>
      </c>
      <c r="C14" s="6">
        <v>14</v>
      </c>
      <c r="D14" s="1">
        <v>1</v>
      </c>
      <c r="E14" s="1" t="s">
        <v>12</v>
      </c>
      <c r="F14" s="1" t="s">
        <v>65</v>
      </c>
      <c r="G14" s="1" t="s">
        <v>66</v>
      </c>
      <c r="H14" s="1" t="s">
        <v>67</v>
      </c>
      <c r="I14" s="32" t="s">
        <v>418</v>
      </c>
      <c r="J14" s="12">
        <v>7410127</v>
      </c>
      <c r="K14" s="12" t="s">
        <v>281</v>
      </c>
      <c r="L14" s="26"/>
      <c r="M14" s="9"/>
      <c r="N14" s="9"/>
      <c r="O14" s="9"/>
      <c r="P14" s="9"/>
      <c r="Q14" s="9"/>
      <c r="R14" s="9"/>
      <c r="S14" s="9"/>
      <c r="T14" s="9"/>
      <c r="U14" s="9"/>
      <c r="V14" s="9"/>
      <c r="W14" s="9"/>
      <c r="X14" s="9"/>
      <c r="Y14" s="9"/>
      <c r="Z14" s="9"/>
      <c r="AA14" s="9"/>
      <c r="AB14" s="9"/>
      <c r="AC14" s="9"/>
    </row>
    <row r="15" spans="1:29" s="13" customFormat="1" ht="168.75" customHeight="1" x14ac:dyDescent="0.3">
      <c r="A15" s="34" t="s">
        <v>203</v>
      </c>
      <c r="B15" s="47" t="str">
        <f>HYPERLINK("https://www.kcl.ac.uk/people/john-mcgrath","John Alexander McGrath")</f>
        <v>John Alexander McGrath</v>
      </c>
      <c r="C15" s="25">
        <v>16</v>
      </c>
      <c r="D15" s="25">
        <v>13</v>
      </c>
      <c r="E15" s="16" t="s">
        <v>12</v>
      </c>
      <c r="F15" s="6" t="s">
        <v>48</v>
      </c>
      <c r="G15" s="16" t="s">
        <v>14</v>
      </c>
      <c r="H15" s="1" t="s">
        <v>23</v>
      </c>
      <c r="I15" s="55" t="s">
        <v>204</v>
      </c>
      <c r="J15" s="39">
        <v>3069365</v>
      </c>
      <c r="K15" s="12" t="s">
        <v>270</v>
      </c>
      <c r="L15" s="26"/>
      <c r="M15" s="9"/>
      <c r="N15" s="9"/>
      <c r="O15" s="9"/>
      <c r="P15" s="9"/>
      <c r="Q15" s="9"/>
      <c r="R15" s="9"/>
      <c r="S15" s="9"/>
      <c r="T15" s="9"/>
      <c r="U15" s="9"/>
      <c r="V15" s="9"/>
      <c r="W15" s="9"/>
      <c r="X15" s="9"/>
      <c r="Y15" s="9"/>
      <c r="Z15" s="9"/>
      <c r="AA15" s="9"/>
      <c r="AB15" s="9"/>
      <c r="AC15" s="9"/>
    </row>
    <row r="16" spans="1:29" s="13" customFormat="1" ht="168.75" customHeight="1" x14ac:dyDescent="0.3">
      <c r="A16" s="11" t="s">
        <v>75</v>
      </c>
      <c r="B16" s="47" t="str">
        <f>HYPERLINK("https://www.lshtm.ac.uk/aboutus/people/langan.sinead","Sinéad Máire Langan")</f>
        <v>Sinéad Máire Langan</v>
      </c>
      <c r="C16" s="1">
        <v>19</v>
      </c>
      <c r="D16" s="1">
        <v>16</v>
      </c>
      <c r="E16" s="1" t="s">
        <v>76</v>
      </c>
      <c r="F16" s="1" t="s">
        <v>77</v>
      </c>
      <c r="G16" s="1" t="s">
        <v>14</v>
      </c>
      <c r="H16" s="1" t="s">
        <v>23</v>
      </c>
      <c r="I16" s="32" t="s">
        <v>78</v>
      </c>
      <c r="J16" s="12">
        <v>4339948</v>
      </c>
      <c r="K16" s="12" t="s">
        <v>284</v>
      </c>
      <c r="L16" s="26"/>
      <c r="M16" s="9"/>
      <c r="N16" s="9"/>
      <c r="O16" s="9"/>
      <c r="P16" s="9"/>
      <c r="Q16" s="9"/>
      <c r="R16" s="9"/>
      <c r="S16" s="9"/>
      <c r="T16" s="9"/>
      <c r="U16" s="9"/>
      <c r="V16" s="9"/>
      <c r="W16" s="9"/>
      <c r="X16" s="9"/>
      <c r="Y16" s="9"/>
      <c r="Z16" s="9"/>
      <c r="AA16" s="9"/>
      <c r="AB16" s="9"/>
      <c r="AC16" s="9"/>
    </row>
    <row r="17" spans="1:29" s="13" customFormat="1" ht="168.75" customHeight="1" x14ac:dyDescent="0.3">
      <c r="A17" s="8" t="s">
        <v>187</v>
      </c>
      <c r="B17" s="47" t="str">
        <f>HYPERLINK("https://www.swbh.nhs.uk/gps/dr-donna-thompson/","Donna Allison Thompson")</f>
        <v>Donna Allison Thompson</v>
      </c>
      <c r="C17" s="1">
        <v>24</v>
      </c>
      <c r="D17" s="1">
        <v>18</v>
      </c>
      <c r="E17" s="1" t="s">
        <v>12</v>
      </c>
      <c r="F17" s="1" t="s">
        <v>188</v>
      </c>
      <c r="G17" s="16" t="s">
        <v>14</v>
      </c>
      <c r="H17" s="16" t="s">
        <v>137</v>
      </c>
      <c r="I17" s="32" t="s">
        <v>189</v>
      </c>
      <c r="J17" s="12">
        <v>4598347</v>
      </c>
      <c r="K17" s="12" t="s">
        <v>246</v>
      </c>
      <c r="L17" s="26"/>
      <c r="M17" s="9"/>
      <c r="N17" s="9"/>
      <c r="O17" s="9"/>
      <c r="P17" s="9"/>
      <c r="Q17" s="9"/>
      <c r="R17" s="9"/>
      <c r="S17" s="9"/>
      <c r="T17" s="9"/>
      <c r="U17" s="9"/>
      <c r="V17" s="9"/>
      <c r="W17" s="9"/>
      <c r="X17" s="9"/>
      <c r="Y17" s="9"/>
      <c r="Z17" s="9"/>
      <c r="AA17" s="9"/>
      <c r="AB17" s="9"/>
      <c r="AC17" s="9"/>
    </row>
    <row r="18" spans="1:29" s="13" customFormat="1" ht="168.75" customHeight="1" x14ac:dyDescent="0.3">
      <c r="A18" s="11" t="s">
        <v>79</v>
      </c>
      <c r="B18" s="47" t="str">
        <f>HYPERLINK("https://www.ed.ac.uk/centre-genomic-medicine/research-groups/sara-brown-research-group","Sara Judith Brown")</f>
        <v>Sara Judith Brown</v>
      </c>
      <c r="C18" s="1">
        <v>30</v>
      </c>
      <c r="D18" s="1">
        <v>2</v>
      </c>
      <c r="E18" s="1" t="s">
        <v>12</v>
      </c>
      <c r="F18" s="1" t="s">
        <v>22</v>
      </c>
      <c r="G18" s="1" t="s">
        <v>44</v>
      </c>
      <c r="H18" s="1" t="s">
        <v>80</v>
      </c>
      <c r="I18" s="32" t="s">
        <v>470</v>
      </c>
      <c r="J18" s="12">
        <v>4334156</v>
      </c>
      <c r="K18" s="12" t="s">
        <v>285</v>
      </c>
      <c r="L18" s="26"/>
      <c r="M18" s="9"/>
      <c r="N18" s="9"/>
      <c r="O18" s="9"/>
      <c r="P18" s="9"/>
      <c r="Q18" s="9"/>
      <c r="R18" s="9"/>
      <c r="S18" s="9"/>
      <c r="T18" s="9"/>
      <c r="U18" s="9"/>
      <c r="V18" s="9"/>
      <c r="W18" s="9"/>
      <c r="X18" s="9"/>
      <c r="Y18" s="9"/>
      <c r="Z18" s="9"/>
      <c r="AA18" s="9"/>
      <c r="AB18" s="9"/>
      <c r="AC18" s="9"/>
    </row>
    <row r="19" spans="1:29" s="13" customFormat="1" ht="168.75" customHeight="1" x14ac:dyDescent="0.3">
      <c r="A19" s="11" t="s">
        <v>82</v>
      </c>
      <c r="B19" s="47" t="str">
        <f>HYPERLINK("https://www.spirehealthcare.com/consultant-profiles/dr-graham-johnston-c3490558/","Graham Alexander Johnston")</f>
        <v>Graham Alexander Johnston</v>
      </c>
      <c r="C19" s="1">
        <v>31</v>
      </c>
      <c r="D19" s="1">
        <v>24</v>
      </c>
      <c r="E19" s="1" t="s">
        <v>12</v>
      </c>
      <c r="F19" s="1" t="s">
        <v>83</v>
      </c>
      <c r="G19" s="1" t="s">
        <v>14</v>
      </c>
      <c r="H19" s="1" t="s">
        <v>84</v>
      </c>
      <c r="I19" s="32" t="s">
        <v>471</v>
      </c>
      <c r="J19" s="12">
        <v>3490558</v>
      </c>
      <c r="K19" s="12" t="s">
        <v>286</v>
      </c>
      <c r="L19" s="26"/>
      <c r="M19" s="9"/>
      <c r="N19" s="9"/>
      <c r="O19" s="9"/>
      <c r="P19" s="9"/>
      <c r="Q19" s="9"/>
      <c r="R19" s="9"/>
      <c r="S19" s="9"/>
      <c r="T19" s="9"/>
      <c r="U19" s="9"/>
      <c r="V19" s="9"/>
      <c r="W19" s="9"/>
      <c r="X19" s="9"/>
      <c r="Y19" s="9"/>
      <c r="Z19" s="9"/>
      <c r="AA19" s="9"/>
      <c r="AB19" s="9"/>
      <c r="AC19" s="9"/>
    </row>
    <row r="20" spans="1:29" s="13" customFormat="1" ht="168.75" customHeight="1" x14ac:dyDescent="0.3">
      <c r="A20" s="11" t="s">
        <v>86</v>
      </c>
      <c r="B20" s="47" t="str">
        <f>HYPERLINK("https://www.guysandstthomas.nhs.uk/our-consultants/andrew-pink","Andrew Edward Pink")</f>
        <v>Andrew Edward Pink</v>
      </c>
      <c r="C20" s="1">
        <v>33</v>
      </c>
      <c r="D20" s="1">
        <v>26</v>
      </c>
      <c r="E20" s="1" t="s">
        <v>12</v>
      </c>
      <c r="F20" s="1" t="s">
        <v>87</v>
      </c>
      <c r="G20" s="1" t="s">
        <v>14</v>
      </c>
      <c r="H20" s="1" t="s">
        <v>23</v>
      </c>
      <c r="I20" s="32" t="s">
        <v>472</v>
      </c>
      <c r="J20" s="12">
        <v>6101945</v>
      </c>
      <c r="K20" s="12" t="s">
        <v>309</v>
      </c>
      <c r="L20" s="29"/>
      <c r="M20" s="9"/>
      <c r="N20" s="9"/>
      <c r="O20" s="9"/>
      <c r="P20" s="9"/>
      <c r="Q20" s="9"/>
      <c r="R20" s="9"/>
      <c r="S20" s="9"/>
      <c r="T20" s="9"/>
      <c r="U20" s="9"/>
      <c r="V20" s="9"/>
      <c r="W20" s="9"/>
      <c r="X20" s="9"/>
      <c r="Y20" s="9"/>
      <c r="Z20" s="9"/>
      <c r="AA20" s="9"/>
      <c r="AB20" s="9"/>
      <c r="AC20" s="9"/>
    </row>
    <row r="21" spans="1:29" s="13" customFormat="1" ht="168.75" customHeight="1" x14ac:dyDescent="0.3">
      <c r="A21" s="8" t="s">
        <v>92</v>
      </c>
      <c r="B21" s="47" t="str">
        <f>HYPERLINK("https://www.nottingham.ac.uk/medicine/people/kim.thomas","Kim Suzanne Thomas")</f>
        <v>Kim Suzanne Thomas</v>
      </c>
      <c r="C21" s="1">
        <v>34</v>
      </c>
      <c r="D21" s="1">
        <v>27</v>
      </c>
      <c r="E21" s="1" t="s">
        <v>93</v>
      </c>
      <c r="F21" s="1" t="s">
        <v>94</v>
      </c>
      <c r="G21" s="1" t="s">
        <v>14</v>
      </c>
      <c r="H21" s="1" t="s">
        <v>33</v>
      </c>
      <c r="I21" s="32" t="s">
        <v>473</v>
      </c>
      <c r="J21" s="12" t="s">
        <v>59</v>
      </c>
      <c r="K21" s="12" t="s">
        <v>260</v>
      </c>
      <c r="L21" s="26"/>
      <c r="M21" s="9"/>
      <c r="N21" s="9"/>
      <c r="O21" s="9"/>
      <c r="P21" s="9"/>
      <c r="Q21" s="9"/>
      <c r="R21" s="9"/>
      <c r="S21" s="9"/>
      <c r="T21" s="9"/>
      <c r="U21" s="9"/>
      <c r="V21" s="9"/>
      <c r="W21" s="9"/>
      <c r="X21" s="9"/>
      <c r="Y21" s="9"/>
      <c r="Z21" s="9"/>
      <c r="AA21" s="9"/>
      <c r="AB21" s="9"/>
      <c r="AC21" s="9"/>
    </row>
    <row r="22" spans="1:29" s="13" customFormat="1" ht="168.75" customHeight="1" x14ac:dyDescent="0.3">
      <c r="A22" s="11" t="s">
        <v>89</v>
      </c>
      <c r="B22" s="47" t="str">
        <f>HYPERLINK("https://www.guysandstthomas.nhs.uk/our-consultants/catherine-smith","Catherine Howard Smith")</f>
        <v>Catherine Howard Smith</v>
      </c>
      <c r="C22" s="1">
        <v>36</v>
      </c>
      <c r="D22" s="1">
        <v>29</v>
      </c>
      <c r="E22" s="1" t="s">
        <v>12</v>
      </c>
      <c r="F22" s="1" t="s">
        <v>90</v>
      </c>
      <c r="G22" s="1" t="s">
        <v>14</v>
      </c>
      <c r="H22" s="1" t="s">
        <v>23</v>
      </c>
      <c r="I22" s="32" t="s">
        <v>91</v>
      </c>
      <c r="J22" s="12">
        <v>3191646</v>
      </c>
      <c r="K22" s="12" t="s">
        <v>228</v>
      </c>
      <c r="L22" s="26"/>
      <c r="M22" s="9"/>
      <c r="N22" s="9"/>
      <c r="O22" s="9"/>
      <c r="P22" s="9"/>
      <c r="Q22" s="9"/>
      <c r="R22" s="9"/>
      <c r="S22" s="9"/>
      <c r="T22" s="9"/>
      <c r="U22" s="9"/>
      <c r="V22" s="9"/>
      <c r="W22" s="9"/>
      <c r="X22" s="9"/>
      <c r="Y22" s="9"/>
      <c r="Z22" s="9"/>
      <c r="AA22" s="9"/>
      <c r="AB22" s="9"/>
      <c r="AC22" s="9"/>
    </row>
    <row r="23" spans="1:29" s="13" customFormat="1" ht="168.75" customHeight="1" x14ac:dyDescent="0.3">
      <c r="A23" s="11" t="s">
        <v>96</v>
      </c>
      <c r="B23" s="47" t="str">
        <f>HYPERLINK("https://www.sulishospital.com/specialists/deirdre-buckley","Deirdre Anne Buckley")</f>
        <v>Deirdre Anne Buckley</v>
      </c>
      <c r="C23" s="1">
        <v>43</v>
      </c>
      <c r="D23" s="1">
        <v>36</v>
      </c>
      <c r="E23" s="1" t="s">
        <v>12</v>
      </c>
      <c r="F23" s="1"/>
      <c r="G23" s="1" t="s">
        <v>14</v>
      </c>
      <c r="H23" s="1" t="s">
        <v>97</v>
      </c>
      <c r="I23" s="55" t="s">
        <v>474</v>
      </c>
      <c r="J23" s="12">
        <v>4168014</v>
      </c>
      <c r="K23" s="12" t="s">
        <v>287</v>
      </c>
      <c r="L23" s="26"/>
      <c r="M23" s="9"/>
      <c r="N23" s="9"/>
      <c r="O23" s="9"/>
      <c r="P23" s="9"/>
      <c r="Q23" s="9"/>
      <c r="R23" s="9"/>
      <c r="S23" s="9"/>
      <c r="T23" s="9"/>
      <c r="U23" s="9"/>
      <c r="V23" s="9"/>
      <c r="W23" s="9"/>
      <c r="X23" s="9"/>
      <c r="Y23" s="9"/>
      <c r="Z23" s="9"/>
      <c r="AA23" s="9"/>
      <c r="AB23" s="9"/>
      <c r="AC23" s="9"/>
    </row>
    <row r="24" spans="1:29" s="13" customFormat="1" ht="168.75" customHeight="1" x14ac:dyDescent="0.3">
      <c r="A24" s="11" t="s">
        <v>99</v>
      </c>
      <c r="B24" s="47" t="str">
        <f>HYPERLINK("https://www.leedsth.nhs.uk/consultants/dr-s-mark-wilkinson","Stephen Mark Wilkinson")</f>
        <v>Stephen Mark Wilkinson</v>
      </c>
      <c r="C24" s="1">
        <v>44</v>
      </c>
      <c r="D24" s="1">
        <v>37</v>
      </c>
      <c r="E24" s="1" t="s">
        <v>12</v>
      </c>
      <c r="F24" s="1" t="s">
        <v>100</v>
      </c>
      <c r="G24" s="1" t="s">
        <v>14</v>
      </c>
      <c r="H24" s="1" t="s">
        <v>101</v>
      </c>
      <c r="I24" s="32" t="s">
        <v>475</v>
      </c>
      <c r="J24" s="12">
        <v>3010055</v>
      </c>
      <c r="K24" s="12" t="s">
        <v>288</v>
      </c>
      <c r="L24" s="26"/>
      <c r="M24" s="9"/>
      <c r="N24" s="9"/>
      <c r="O24" s="9"/>
      <c r="P24" s="9"/>
      <c r="Q24" s="9"/>
      <c r="R24" s="9"/>
      <c r="S24" s="9"/>
      <c r="T24" s="9"/>
      <c r="U24" s="9"/>
      <c r="V24" s="9"/>
      <c r="W24" s="9"/>
      <c r="X24" s="9"/>
      <c r="Y24" s="9"/>
      <c r="Z24" s="9"/>
      <c r="AA24" s="9"/>
      <c r="AB24" s="9"/>
      <c r="AC24" s="9"/>
    </row>
    <row r="25" spans="1:29" s="13" customFormat="1" ht="168.75" customHeight="1" x14ac:dyDescent="0.3">
      <c r="A25" s="11" t="s">
        <v>103</v>
      </c>
      <c r="B25" s="47" t="str">
        <f>HYPERLINK("https://www.nbt.nhs.uk/our-services/a-z-services/dermatology/dermatology-team","Michael Giles Simpson Dunnill")</f>
        <v>Michael Giles Simpson Dunnill</v>
      </c>
      <c r="C25" s="1">
        <v>64</v>
      </c>
      <c r="D25" s="1">
        <v>55</v>
      </c>
      <c r="E25" s="1" t="s">
        <v>12</v>
      </c>
      <c r="F25" s="1" t="s">
        <v>104</v>
      </c>
      <c r="G25" s="1" t="s">
        <v>14</v>
      </c>
      <c r="H25" s="1" t="s">
        <v>105</v>
      </c>
      <c r="I25" s="32" t="s">
        <v>419</v>
      </c>
      <c r="J25" s="12">
        <v>3262632</v>
      </c>
      <c r="K25" s="12" t="s">
        <v>289</v>
      </c>
      <c r="L25" s="26"/>
      <c r="M25" s="9"/>
      <c r="N25" s="9"/>
      <c r="O25" s="9"/>
      <c r="P25" s="9"/>
      <c r="Q25" s="9"/>
      <c r="R25" s="9"/>
      <c r="S25" s="9"/>
      <c r="T25" s="9"/>
      <c r="U25" s="9"/>
      <c r="V25" s="9"/>
      <c r="W25" s="9"/>
      <c r="X25" s="9"/>
      <c r="Y25" s="9"/>
      <c r="Z25" s="9"/>
      <c r="AA25" s="9"/>
      <c r="AB25" s="9"/>
      <c r="AC25" s="9"/>
    </row>
    <row r="26" spans="1:29" s="13" customFormat="1" ht="168.75" customHeight="1" x14ac:dyDescent="0.3">
      <c r="A26" s="11" t="s">
        <v>106</v>
      </c>
      <c r="B26" s="47" t="str">
        <f>HYPERLINK("http://www.nottinghameczema.org.uk/people.aspx","Amanda Roberts")</f>
        <v>Amanda Roberts</v>
      </c>
      <c r="C26" s="1">
        <v>77</v>
      </c>
      <c r="D26" s="1">
        <v>66</v>
      </c>
      <c r="E26" s="6" t="s">
        <v>107</v>
      </c>
      <c r="F26" s="1"/>
      <c r="G26" s="1" t="s">
        <v>14</v>
      </c>
      <c r="H26" s="1" t="s">
        <v>33</v>
      </c>
      <c r="I26" s="32" t="s">
        <v>108</v>
      </c>
      <c r="J26" s="12" t="s">
        <v>59</v>
      </c>
      <c r="K26" s="12" t="s">
        <v>291</v>
      </c>
      <c r="L26" s="26"/>
      <c r="M26" s="9"/>
      <c r="N26" s="9"/>
      <c r="O26" s="9"/>
      <c r="P26" s="9"/>
      <c r="Q26" s="9"/>
      <c r="R26" s="9"/>
      <c r="S26" s="9"/>
      <c r="T26" s="9"/>
      <c r="U26" s="9"/>
      <c r="V26" s="9"/>
      <c r="W26" s="9"/>
      <c r="X26" s="9"/>
      <c r="Y26" s="9"/>
      <c r="Z26" s="9"/>
      <c r="AA26" s="9"/>
      <c r="AB26" s="9"/>
      <c r="AC26" s="9"/>
    </row>
    <row r="27" spans="1:29" s="13" customFormat="1" ht="168.75" customHeight="1" x14ac:dyDescent="0.3">
      <c r="A27" s="11" t="s">
        <v>109</v>
      </c>
      <c r="B27" s="47" t="str">
        <f>HYPERLINK("https://beta.jobs.nhs.uk/candidate/jobadvert/H9040-22-3952","Natalie Marie Stone")</f>
        <v>Natalie Marie Stone</v>
      </c>
      <c r="C27" s="1">
        <v>78</v>
      </c>
      <c r="D27" s="1">
        <v>4</v>
      </c>
      <c r="E27" s="6" t="s">
        <v>12</v>
      </c>
      <c r="F27" s="1"/>
      <c r="G27" s="1" t="s">
        <v>66</v>
      </c>
      <c r="H27" s="1" t="s">
        <v>110</v>
      </c>
      <c r="I27" s="32" t="s">
        <v>111</v>
      </c>
      <c r="J27" s="12">
        <v>3667835</v>
      </c>
      <c r="K27" s="12" t="s">
        <v>292</v>
      </c>
      <c r="L27" s="26"/>
      <c r="M27" s="9"/>
      <c r="N27" s="9"/>
      <c r="O27" s="9"/>
      <c r="P27" s="9"/>
      <c r="Q27" s="9"/>
      <c r="R27" s="9"/>
      <c r="S27" s="9"/>
      <c r="T27" s="9"/>
      <c r="U27" s="9"/>
      <c r="V27" s="9"/>
      <c r="W27" s="9"/>
      <c r="X27" s="9"/>
      <c r="Y27" s="9"/>
      <c r="Z27" s="9"/>
      <c r="AA27" s="9"/>
      <c r="AB27" s="9"/>
      <c r="AC27" s="9"/>
    </row>
    <row r="28" spans="1:29" s="13" customFormat="1" ht="168.75" customHeight="1" x14ac:dyDescent="0.3">
      <c r="A28" s="11" t="s">
        <v>112</v>
      </c>
      <c r="B28" s="47" t="str">
        <f>HYPERLINK("https://www.ncl.ac.uk/medical-sciences/people/profile/philiphampton.html","Philip Jeremy Hampton")</f>
        <v>Philip Jeremy Hampton</v>
      </c>
      <c r="C28" s="1">
        <v>84</v>
      </c>
      <c r="D28" s="1">
        <v>70</v>
      </c>
      <c r="E28" s="1" t="s">
        <v>12</v>
      </c>
      <c r="F28" s="1" t="s">
        <v>113</v>
      </c>
      <c r="G28" s="1" t="s">
        <v>14</v>
      </c>
      <c r="H28" s="1" t="s">
        <v>49</v>
      </c>
      <c r="I28" s="32" t="s">
        <v>114</v>
      </c>
      <c r="J28" s="12">
        <v>4298551</v>
      </c>
      <c r="K28" s="12" t="s">
        <v>231</v>
      </c>
      <c r="L28" s="26"/>
      <c r="M28" s="9"/>
      <c r="N28" s="9"/>
      <c r="O28" s="9"/>
      <c r="P28" s="9"/>
      <c r="Q28" s="9"/>
      <c r="R28" s="9"/>
      <c r="S28" s="9"/>
      <c r="T28" s="9"/>
      <c r="U28" s="9"/>
      <c r="V28" s="9"/>
      <c r="W28" s="9"/>
      <c r="X28" s="9"/>
      <c r="Y28" s="9"/>
      <c r="Z28" s="9"/>
      <c r="AA28" s="9"/>
      <c r="AB28" s="9"/>
      <c r="AC28" s="9"/>
    </row>
    <row r="29" spans="1:29" s="13" customFormat="1" ht="168.75" customHeight="1" x14ac:dyDescent="0.3">
      <c r="A29" s="11" t="s">
        <v>115</v>
      </c>
      <c r="B29" s="47" t="str">
        <f>HYPERLINK("https://trichocare.co.uk/speaker-profile-consultant-dermatologist-john-english/","John Simon Campbell English")</f>
        <v>John Simon Campbell English</v>
      </c>
      <c r="C29" s="1">
        <v>91</v>
      </c>
      <c r="D29" s="1">
        <v>75</v>
      </c>
      <c r="E29" s="1" t="s">
        <v>12</v>
      </c>
      <c r="F29" s="1" t="s">
        <v>116</v>
      </c>
      <c r="G29" s="1" t="s">
        <v>14</v>
      </c>
      <c r="H29" s="1" t="s">
        <v>33</v>
      </c>
      <c r="I29" s="32" t="s">
        <v>117</v>
      </c>
      <c r="J29" s="12">
        <v>2443201</v>
      </c>
      <c r="K29" s="12" t="s">
        <v>234</v>
      </c>
      <c r="L29" s="26"/>
      <c r="M29" s="9"/>
      <c r="N29" s="9"/>
      <c r="O29" s="9"/>
      <c r="P29" s="9"/>
      <c r="Q29" s="9"/>
      <c r="R29" s="9"/>
      <c r="S29" s="9"/>
      <c r="T29" s="9"/>
      <c r="U29" s="9"/>
      <c r="V29" s="9"/>
      <c r="W29" s="9"/>
      <c r="X29" s="9"/>
      <c r="Y29" s="9"/>
      <c r="Z29" s="9"/>
      <c r="AA29" s="9"/>
      <c r="AB29" s="9"/>
      <c r="AC29" s="9"/>
    </row>
    <row r="30" spans="1:29" s="13" customFormat="1" ht="168.75" customHeight="1" x14ac:dyDescent="0.3">
      <c r="A30" s="8" t="s">
        <v>118</v>
      </c>
      <c r="B30" s="47" t="str">
        <f>HYPERLINK("https://www.leedsth.nhs.uk/consultants/dr-victoria-goulden","Victoria Goulden")</f>
        <v>Victoria Goulden</v>
      </c>
      <c r="C30" s="1">
        <v>98</v>
      </c>
      <c r="D30" s="1">
        <v>80</v>
      </c>
      <c r="E30" s="1" t="s">
        <v>12</v>
      </c>
      <c r="F30" s="1" t="s">
        <v>119</v>
      </c>
      <c r="G30" s="1" t="s">
        <v>14</v>
      </c>
      <c r="H30" s="1" t="s">
        <v>101</v>
      </c>
      <c r="I30" s="56" t="s">
        <v>214</v>
      </c>
      <c r="J30" s="12">
        <v>3248225</v>
      </c>
      <c r="K30" s="12" t="s">
        <v>312</v>
      </c>
      <c r="L30" s="26"/>
      <c r="M30" s="9"/>
      <c r="N30" s="9"/>
      <c r="O30" s="9"/>
      <c r="P30" s="9"/>
      <c r="Q30" s="9"/>
      <c r="R30" s="9"/>
      <c r="S30" s="9"/>
      <c r="T30" s="9"/>
      <c r="U30" s="9"/>
      <c r="V30" s="9"/>
      <c r="W30" s="9"/>
      <c r="X30" s="9"/>
      <c r="Y30" s="9"/>
      <c r="Z30" s="9"/>
      <c r="AA30" s="9"/>
      <c r="AB30" s="9"/>
      <c r="AC30" s="9"/>
    </row>
    <row r="31" spans="1:29" s="13" customFormat="1" ht="168.75" customHeight="1" x14ac:dyDescent="0.3">
      <c r="A31" s="11" t="s">
        <v>120</v>
      </c>
      <c r="B31" s="47" t="str">
        <f>HYPERLINK("https://www.southamptonbrc.nihr.ac.uk/our-people-all/miriam-santer","Miriam Clare Santer")</f>
        <v>Miriam Clare Santer</v>
      </c>
      <c r="C31" s="1">
        <v>111</v>
      </c>
      <c r="D31" s="1">
        <v>91</v>
      </c>
      <c r="E31" s="1" t="s">
        <v>121</v>
      </c>
      <c r="F31" s="1" t="s">
        <v>32</v>
      </c>
      <c r="G31" s="1" t="s">
        <v>14</v>
      </c>
      <c r="H31" s="1" t="s">
        <v>62</v>
      </c>
      <c r="I31" s="57" t="s">
        <v>469</v>
      </c>
      <c r="J31" s="12">
        <v>3657852</v>
      </c>
      <c r="K31" s="12" t="s">
        <v>295</v>
      </c>
      <c r="L31" s="26"/>
      <c r="M31" s="9"/>
      <c r="N31" s="9"/>
      <c r="O31" s="9"/>
      <c r="P31" s="9"/>
      <c r="Q31" s="9"/>
      <c r="R31" s="9"/>
      <c r="S31" s="9"/>
      <c r="T31" s="9"/>
      <c r="U31" s="9"/>
      <c r="V31" s="9"/>
      <c r="W31" s="9"/>
      <c r="X31" s="9"/>
      <c r="Y31" s="9"/>
      <c r="Z31" s="9"/>
      <c r="AA31" s="9"/>
      <c r="AB31" s="9"/>
      <c r="AC31" s="9"/>
    </row>
    <row r="32" spans="1:29" s="13" customFormat="1" ht="168.75" customHeight="1" x14ac:dyDescent="0.3">
      <c r="A32" s="11" t="s">
        <v>122</v>
      </c>
      <c r="B32" s="47" t="str">
        <f>HYPERLINK("https://www.sheffield.ac.uk/smph/people/clinical-medicine/simon-g-danby","Simon Geoffrey Danby")</f>
        <v>Simon Geoffrey Danby</v>
      </c>
      <c r="C32" s="1">
        <v>118</v>
      </c>
      <c r="D32" s="1">
        <v>97</v>
      </c>
      <c r="E32" s="1" t="s">
        <v>123</v>
      </c>
      <c r="F32" s="1" t="s">
        <v>29</v>
      </c>
      <c r="G32" s="1" t="s">
        <v>14</v>
      </c>
      <c r="H32" s="1" t="s">
        <v>19</v>
      </c>
      <c r="I32" s="32" t="s">
        <v>420</v>
      </c>
      <c r="J32" s="12" t="s">
        <v>59</v>
      </c>
      <c r="K32" s="12" t="s">
        <v>295</v>
      </c>
      <c r="L32" s="29"/>
      <c r="M32" s="9"/>
      <c r="N32" s="9"/>
      <c r="O32" s="9"/>
      <c r="P32" s="9"/>
      <c r="Q32" s="9"/>
      <c r="R32" s="9"/>
      <c r="S32" s="9"/>
      <c r="T32" s="9"/>
      <c r="U32" s="9"/>
      <c r="V32" s="9"/>
      <c r="W32" s="9"/>
      <c r="X32" s="9"/>
      <c r="Y32" s="9"/>
      <c r="Z32" s="9"/>
      <c r="AA32" s="9"/>
      <c r="AB32" s="9"/>
      <c r="AC32" s="9"/>
    </row>
    <row r="33" spans="1:29" s="13" customFormat="1" ht="168.75" customHeight="1" x14ac:dyDescent="0.3">
      <c r="A33" s="11" t="s">
        <v>128</v>
      </c>
      <c r="B33" s="47" t="str">
        <f>HYPERLINK("https://www.cardiff.ac.uk/people/view/123061-finlay-andrew","Andrew Yule Finlay")</f>
        <v>Andrew Yule Finlay</v>
      </c>
      <c r="C33" s="1">
        <v>120</v>
      </c>
      <c r="D33" s="1">
        <v>7</v>
      </c>
      <c r="E33" s="1" t="s">
        <v>12</v>
      </c>
      <c r="F33" s="1"/>
      <c r="G33" s="1" t="s">
        <v>66</v>
      </c>
      <c r="H33" s="1" t="s">
        <v>67</v>
      </c>
      <c r="I33" s="55" t="s">
        <v>421</v>
      </c>
      <c r="J33" s="12">
        <v>1543227</v>
      </c>
      <c r="K33" s="12" t="s">
        <v>297</v>
      </c>
      <c r="L33" s="26"/>
      <c r="M33" s="9"/>
      <c r="N33" s="9"/>
      <c r="O33" s="9"/>
      <c r="P33" s="9"/>
      <c r="Q33" s="9"/>
      <c r="R33" s="9"/>
      <c r="S33" s="9"/>
      <c r="T33" s="9"/>
      <c r="U33" s="9"/>
      <c r="V33" s="9"/>
      <c r="W33" s="9"/>
      <c r="X33" s="9"/>
      <c r="Y33" s="9"/>
      <c r="Z33" s="9"/>
      <c r="AA33" s="9"/>
      <c r="AB33" s="9"/>
      <c r="AC33" s="9"/>
    </row>
    <row r="34" spans="1:29" s="13" customFormat="1" ht="168.75" customHeight="1" x14ac:dyDescent="0.3">
      <c r="A34" s="11" t="s">
        <v>125</v>
      </c>
      <c r="B34" s="47" t="str">
        <f>HYPERLINK("https://www.guysandstthomas.nhs.uk/our-consultants/ian-white","Ian Richard White")</f>
        <v>Ian Richard White</v>
      </c>
      <c r="C34" s="1">
        <v>124</v>
      </c>
      <c r="D34" s="1">
        <v>100</v>
      </c>
      <c r="E34" s="1" t="s">
        <v>12</v>
      </c>
      <c r="F34" s="1" t="s">
        <v>126</v>
      </c>
      <c r="G34" s="1" t="s">
        <v>14</v>
      </c>
      <c r="H34" s="1" t="s">
        <v>23</v>
      </c>
      <c r="I34" s="55" t="s">
        <v>468</v>
      </c>
      <c r="J34" s="12">
        <v>2282563</v>
      </c>
      <c r="K34" s="12" t="s">
        <v>422</v>
      </c>
      <c r="L34" s="26"/>
      <c r="M34" s="9"/>
      <c r="N34" s="9"/>
      <c r="O34" s="9"/>
      <c r="P34" s="9"/>
      <c r="Q34" s="9"/>
      <c r="R34" s="9"/>
      <c r="S34" s="9"/>
      <c r="T34" s="9"/>
      <c r="U34" s="9"/>
      <c r="V34" s="9"/>
      <c r="W34" s="9"/>
      <c r="X34" s="9"/>
      <c r="Y34" s="9"/>
      <c r="Z34" s="9"/>
      <c r="AA34" s="9"/>
      <c r="AB34" s="9"/>
      <c r="AC34" s="9"/>
    </row>
    <row r="35" spans="1:29" s="13" customFormat="1" ht="168.75" customHeight="1" x14ac:dyDescent="0.3">
      <c r="A35" s="11" t="s">
        <v>135</v>
      </c>
      <c r="B35" s="47" t="str">
        <f>HYPERLINK("https://www.birmingham.ac.uk/staff/profiles/applied-health/stevens-andrew.aspx","Andrew Stevens")</f>
        <v>Andrew Stevens</v>
      </c>
      <c r="C35" s="1">
        <v>145</v>
      </c>
      <c r="D35" s="1">
        <v>118</v>
      </c>
      <c r="E35" s="1" t="s">
        <v>136</v>
      </c>
      <c r="F35" s="1"/>
      <c r="G35" s="1" t="s">
        <v>14</v>
      </c>
      <c r="H35" s="1" t="s">
        <v>137</v>
      </c>
      <c r="I35" s="32" t="s">
        <v>467</v>
      </c>
      <c r="J35" s="12" t="s">
        <v>59</v>
      </c>
      <c r="K35" s="12" t="s">
        <v>236</v>
      </c>
      <c r="L35" s="26"/>
      <c r="M35" s="9"/>
      <c r="N35" s="9"/>
      <c r="O35" s="9"/>
      <c r="P35" s="9"/>
      <c r="Q35" s="9"/>
      <c r="R35" s="9"/>
      <c r="S35" s="9"/>
      <c r="T35" s="9"/>
      <c r="U35" s="9"/>
      <c r="V35" s="9"/>
      <c r="W35" s="9"/>
      <c r="X35" s="9"/>
      <c r="Y35" s="9"/>
      <c r="Z35" s="9"/>
      <c r="AA35" s="9"/>
      <c r="AB35" s="9"/>
      <c r="AC35" s="9"/>
    </row>
    <row r="36" spans="1:29" s="13" customFormat="1" ht="168.75" customHeight="1" x14ac:dyDescent="0.3">
      <c r="A36" s="11" t="s">
        <v>144</v>
      </c>
      <c r="B36" s="47" t="str">
        <f>HYPERLINK("https://qni.org.uk/people/sandra-lawton-obe/","Sandra Lawton")</f>
        <v>Sandra Lawton</v>
      </c>
      <c r="C36" s="1">
        <v>153</v>
      </c>
      <c r="D36" s="1">
        <v>13</v>
      </c>
      <c r="E36" s="1" t="s">
        <v>145</v>
      </c>
      <c r="F36" s="1"/>
      <c r="G36" s="1" t="s">
        <v>44</v>
      </c>
      <c r="H36" s="32" t="s">
        <v>146</v>
      </c>
      <c r="I36" s="58" t="s">
        <v>466</v>
      </c>
      <c r="J36" s="15" t="s">
        <v>59</v>
      </c>
      <c r="K36" s="12" t="s">
        <v>301</v>
      </c>
      <c r="L36" s="26"/>
      <c r="M36" s="9"/>
      <c r="N36" s="9"/>
      <c r="O36" s="9"/>
      <c r="P36" s="9"/>
      <c r="Q36" s="9"/>
      <c r="R36" s="9"/>
      <c r="S36" s="9"/>
      <c r="T36" s="9"/>
      <c r="U36" s="9"/>
      <c r="V36" s="9"/>
      <c r="W36" s="9"/>
      <c r="X36" s="9"/>
      <c r="Y36" s="9"/>
      <c r="Z36" s="9"/>
      <c r="AA36" s="9"/>
      <c r="AB36" s="9"/>
      <c r="AC36" s="9"/>
    </row>
    <row r="37" spans="1:29" s="13" customFormat="1" ht="168.75" customHeight="1" x14ac:dyDescent="0.3">
      <c r="A37" s="11" t="s">
        <v>151</v>
      </c>
      <c r="B37" s="47" t="str">
        <f>HYPERLINK("https://eczema.org/what-we-do/our-people/our-staff-team/","Andrew Proctor")</f>
        <v>Andrew Proctor</v>
      </c>
      <c r="C37" s="1">
        <v>159</v>
      </c>
      <c r="D37" s="1">
        <v>129</v>
      </c>
      <c r="E37" s="1" t="s">
        <v>152</v>
      </c>
      <c r="F37" s="1"/>
      <c r="G37" s="16" t="s">
        <v>14</v>
      </c>
      <c r="H37" s="16" t="s">
        <v>23</v>
      </c>
      <c r="I37" s="56" t="s">
        <v>465</v>
      </c>
      <c r="J37" s="12">
        <v>7557542</v>
      </c>
      <c r="K37" s="12" t="s">
        <v>304</v>
      </c>
      <c r="L37" s="26"/>
      <c r="M37" s="9"/>
      <c r="N37" s="9"/>
      <c r="O37" s="9"/>
      <c r="P37" s="9"/>
      <c r="Q37" s="9"/>
      <c r="R37" s="9"/>
      <c r="S37" s="9"/>
      <c r="T37" s="9"/>
      <c r="U37" s="9"/>
      <c r="V37" s="9"/>
      <c r="W37" s="9"/>
      <c r="X37" s="9"/>
      <c r="Y37" s="9"/>
      <c r="Z37" s="9"/>
      <c r="AA37" s="9"/>
      <c r="AB37" s="9"/>
      <c r="AC37" s="9"/>
    </row>
    <row r="38" spans="1:29" s="13" customFormat="1" ht="168.6" customHeight="1" x14ac:dyDescent="0.3">
      <c r="A38" s="11" t="s">
        <v>153</v>
      </c>
      <c r="B38" s="47" t="str">
        <f>HYPERLINK("https://www.uhs.nhs.uk/for-patients/find-your-consultant/dr-julia-smedley","Julia Smedley")</f>
        <v>Julia Smedley</v>
      </c>
      <c r="C38" s="1">
        <v>166</v>
      </c>
      <c r="D38" s="1">
        <v>134</v>
      </c>
      <c r="E38" s="1" t="s">
        <v>154</v>
      </c>
      <c r="F38" s="1"/>
      <c r="G38" s="16" t="s">
        <v>14</v>
      </c>
      <c r="H38" s="16" t="s">
        <v>62</v>
      </c>
      <c r="I38" s="58" t="s">
        <v>464</v>
      </c>
      <c r="J38" s="12">
        <v>3068247</v>
      </c>
      <c r="K38" s="12" t="s">
        <v>302</v>
      </c>
      <c r="L38" s="26"/>
      <c r="M38" s="9"/>
      <c r="N38" s="9"/>
      <c r="O38" s="9"/>
      <c r="P38" s="9"/>
      <c r="Q38" s="9"/>
      <c r="R38" s="9"/>
      <c r="S38" s="9"/>
      <c r="T38" s="9"/>
      <c r="U38" s="9"/>
      <c r="V38" s="9"/>
      <c r="W38" s="9"/>
      <c r="X38" s="9"/>
      <c r="Y38" s="9"/>
      <c r="Z38" s="9"/>
      <c r="AA38" s="9"/>
      <c r="AB38" s="9"/>
      <c r="AC38" s="9"/>
    </row>
    <row r="39" spans="1:29" s="13" customFormat="1" ht="168.75" customHeight="1" x14ac:dyDescent="0.3">
      <c r="A39" s="8" t="s">
        <v>318</v>
      </c>
      <c r="B39" s="47" t="str">
        <f>HYPERLINK("https://kclpure.kcl.ac.uk/portal/en/persons/ira-madan","Ira Madan")</f>
        <v>Ira Madan</v>
      </c>
      <c r="C39" s="1">
        <v>171</v>
      </c>
      <c r="D39" s="1">
        <v>137</v>
      </c>
      <c r="E39" s="1" t="s">
        <v>154</v>
      </c>
      <c r="F39" s="1"/>
      <c r="G39" s="1" t="s">
        <v>14</v>
      </c>
      <c r="H39" s="1" t="s">
        <v>23</v>
      </c>
      <c r="I39" s="32" t="s">
        <v>463</v>
      </c>
      <c r="J39" s="12"/>
      <c r="K39" s="46"/>
      <c r="L39" s="26"/>
      <c r="M39" s="9"/>
      <c r="N39" s="9"/>
      <c r="O39" s="9"/>
      <c r="P39" s="9"/>
      <c r="Q39" s="9"/>
      <c r="R39" s="9"/>
      <c r="S39" s="9"/>
      <c r="T39" s="9"/>
      <c r="U39" s="9"/>
      <c r="V39" s="9"/>
      <c r="W39" s="9"/>
      <c r="X39" s="9"/>
      <c r="Y39" s="9"/>
      <c r="Z39" s="9"/>
      <c r="AA39" s="9"/>
      <c r="AB39" s="9"/>
      <c r="AC39" s="9"/>
    </row>
    <row r="40" spans="1:29" ht="119.1" customHeight="1" x14ac:dyDescent="0.3">
      <c r="A40" s="11" t="s">
        <v>158</v>
      </c>
      <c r="B40" s="47" t="str">
        <f>HYPERLINK("https://www.linkedin.com/in/david-barnett-59789230","David Braham Barnett")</f>
        <v>David Braham Barnett</v>
      </c>
      <c r="C40" s="8">
        <v>182</v>
      </c>
      <c r="D40" s="8">
        <v>146</v>
      </c>
      <c r="E40" s="8" t="s">
        <v>159</v>
      </c>
      <c r="F40" s="8"/>
      <c r="G40" s="23" t="s">
        <v>14</v>
      </c>
      <c r="H40" s="23" t="s">
        <v>84</v>
      </c>
      <c r="I40" s="59" t="s">
        <v>462</v>
      </c>
      <c r="J40" s="12" t="s">
        <v>161</v>
      </c>
      <c r="K40" s="12" t="s">
        <v>432</v>
      </c>
    </row>
    <row r="41" spans="1:29" ht="130.5" customHeight="1" x14ac:dyDescent="0.3">
      <c r="A41" s="11" t="s">
        <v>162</v>
      </c>
      <c r="B41" s="47" t="str">
        <f>HYPERLINK("https://www.gla.ac.uk/schools/medicine/staff/?webapp=staffcontact&amp;action=person&amp;id=4eddefe78692","Paula Elizabeth Beattie")</f>
        <v>Paula Elizabeth Beattie</v>
      </c>
      <c r="C41" s="8">
        <v>183</v>
      </c>
      <c r="D41" s="8">
        <v>18</v>
      </c>
      <c r="E41" s="8" t="s">
        <v>12</v>
      </c>
      <c r="F41" s="8"/>
      <c r="G41" s="23" t="s">
        <v>44</v>
      </c>
      <c r="H41" s="17" t="s">
        <v>163</v>
      </c>
      <c r="I41" s="60" t="s">
        <v>461</v>
      </c>
      <c r="J41" s="12">
        <v>4191630</v>
      </c>
      <c r="K41" s="12" t="s">
        <v>285</v>
      </c>
    </row>
    <row r="42" spans="1:29" ht="147" customHeight="1" x14ac:dyDescent="0.3">
      <c r="A42" s="11" t="s">
        <v>164</v>
      </c>
      <c r="B42" s="47" t="str">
        <f>HYPERLINK("https://www.lobbying.ie/organisation/266/irish-skin-foundation?currentPage=0&amp;pageSize=10&amp;queryText=&amp;subjectMatters=&amp;subjectMatterAreas=&amp;publicBodys=&amp;jobTitles=&amp;returnDateFrom=&amp;returnDateTo=&amp;period=&amp;dpo=&amp;client=&amp;responsible=&amp;lobbyist=&amp;lobbyistId=266","David McMahon")</f>
        <v>David McMahon</v>
      </c>
      <c r="C42" s="8">
        <v>188</v>
      </c>
      <c r="D42" s="8">
        <v>10</v>
      </c>
      <c r="E42" s="8" t="s">
        <v>165</v>
      </c>
      <c r="F42" s="8"/>
      <c r="G42" s="23" t="s">
        <v>56</v>
      </c>
      <c r="H42" s="23" t="s">
        <v>57</v>
      </c>
      <c r="I42" s="61" t="s">
        <v>460</v>
      </c>
      <c r="J42" s="12" t="s">
        <v>59</v>
      </c>
      <c r="K42" s="12" t="s">
        <v>294</v>
      </c>
    </row>
    <row r="43" spans="1:29" ht="107.1" customHeight="1" x14ac:dyDescent="0.3">
      <c r="A43" s="11" t="s">
        <v>166</v>
      </c>
      <c r="B43" s="47" t="str">
        <f>HYPERLINK("https://medicinehealth.leeds.ac.uk/medicine/staff/893/miriam-wittmann","Miriam Wittmann")</f>
        <v>Miriam Wittmann</v>
      </c>
      <c r="C43" s="8">
        <v>197</v>
      </c>
      <c r="D43" s="8">
        <v>155</v>
      </c>
      <c r="E43" s="8" t="s">
        <v>12</v>
      </c>
      <c r="F43" s="8" t="s">
        <v>167</v>
      </c>
      <c r="G43" s="23" t="s">
        <v>14</v>
      </c>
      <c r="H43" s="23" t="s">
        <v>101</v>
      </c>
      <c r="I43" s="32" t="s">
        <v>459</v>
      </c>
      <c r="J43" s="1">
        <v>7030842</v>
      </c>
      <c r="K43" s="1" t="s">
        <v>293</v>
      </c>
    </row>
    <row r="44" spans="1:29" ht="94.05" customHeight="1" x14ac:dyDescent="0.3">
      <c r="A44" s="11" t="s">
        <v>168</v>
      </c>
      <c r="B44" s="47" t="str">
        <f>HYPERLINK("https://www.nottingham.ac.uk/research/groups/cebd/about-us/people/laura.howells1","Laura Howells")</f>
        <v>Laura Howells</v>
      </c>
      <c r="C44" s="8">
        <v>234</v>
      </c>
      <c r="D44" s="8">
        <v>185</v>
      </c>
      <c r="E44" s="8" t="s">
        <v>169</v>
      </c>
      <c r="F44" s="8"/>
      <c r="G44" s="23" t="s">
        <v>14</v>
      </c>
      <c r="H44" s="23" t="s">
        <v>33</v>
      </c>
      <c r="I44" s="32" t="s">
        <v>458</v>
      </c>
      <c r="J44" s="1" t="s">
        <v>59</v>
      </c>
      <c r="K44" s="1" t="s">
        <v>291</v>
      </c>
    </row>
    <row r="45" spans="1:29" ht="94.05" customHeight="1" x14ac:dyDescent="0.3">
      <c r="A45" s="8" t="s">
        <v>321</v>
      </c>
      <c r="B45" s="47" t="s">
        <v>322</v>
      </c>
      <c r="C45" s="8">
        <v>269</v>
      </c>
      <c r="D45" s="8">
        <v>215</v>
      </c>
      <c r="E45" s="8" t="s">
        <v>12</v>
      </c>
      <c r="F45" s="8"/>
      <c r="G45" s="8" t="s">
        <v>14</v>
      </c>
      <c r="H45" s="8" t="s">
        <v>84</v>
      </c>
      <c r="I45" s="32" t="s">
        <v>457</v>
      </c>
      <c r="J45" s="1">
        <v>3591411</v>
      </c>
      <c r="K45" s="7"/>
    </row>
    <row r="46" spans="1:29" ht="94.05" customHeight="1" x14ac:dyDescent="0.3">
      <c r="A46" s="11" t="s">
        <v>171</v>
      </c>
      <c r="B46" s="47" t="str">
        <f>HYPERLINK("https://www.bcu.ac.uk/research/-centres-of-excellence/centre-for-health-and-social-care-research/members/fiona-cowdell","Fiona Cowdell")</f>
        <v>Fiona Cowdell</v>
      </c>
      <c r="C46" s="8">
        <v>281</v>
      </c>
      <c r="D46" s="8">
        <v>225</v>
      </c>
      <c r="E46" s="8" t="s">
        <v>145</v>
      </c>
      <c r="F46" s="8" t="s">
        <v>172</v>
      </c>
      <c r="G46" s="23" t="s">
        <v>14</v>
      </c>
      <c r="H46" s="23" t="s">
        <v>137</v>
      </c>
      <c r="I46" s="32" t="s">
        <v>173</v>
      </c>
      <c r="J46" s="1" t="s">
        <v>59</v>
      </c>
      <c r="K46" s="1" t="s">
        <v>290</v>
      </c>
    </row>
    <row r="47" spans="1:29" ht="94.05" customHeight="1" x14ac:dyDescent="0.3">
      <c r="A47" s="11" t="s">
        <v>175</v>
      </c>
      <c r="B47" s="47" t="str">
        <f>HYPERLINK("https://www.guysandstthomas.nhs.uk/our-consultants/richard-woolf","Richard Thomas Woolf")</f>
        <v>Richard Thomas Woolf</v>
      </c>
      <c r="C47" s="8">
        <v>345</v>
      </c>
      <c r="D47" s="8">
        <v>281</v>
      </c>
      <c r="E47" s="8" t="s">
        <v>12</v>
      </c>
      <c r="F47" s="8" t="s">
        <v>176</v>
      </c>
      <c r="G47" s="23" t="s">
        <v>14</v>
      </c>
      <c r="H47" s="23" t="s">
        <v>23</v>
      </c>
      <c r="I47" s="62" t="s">
        <v>456</v>
      </c>
      <c r="J47" s="1">
        <v>6145763</v>
      </c>
      <c r="K47" s="1" t="s">
        <v>243</v>
      </c>
    </row>
    <row r="48" spans="1:29" ht="94.05" customHeight="1" x14ac:dyDescent="0.3">
      <c r="A48" s="11" t="s">
        <v>181</v>
      </c>
      <c r="B48" s="47" t="str">
        <f>HYPERLINK("https://www.drfaheemlatheef.com/","Faheem Latheef")</f>
        <v>Faheem Latheef</v>
      </c>
      <c r="C48" s="8">
        <v>550</v>
      </c>
      <c r="D48" s="8">
        <v>451</v>
      </c>
      <c r="E48" s="8" t="s">
        <v>12</v>
      </c>
      <c r="F48" s="8" t="s">
        <v>182</v>
      </c>
      <c r="G48" s="23" t="s">
        <v>14</v>
      </c>
      <c r="H48" s="23" t="s">
        <v>101</v>
      </c>
      <c r="I48" s="32" t="s">
        <v>455</v>
      </c>
      <c r="J48" s="1">
        <v>6145442</v>
      </c>
      <c r="K48" s="1" t="s">
        <v>275</v>
      </c>
    </row>
    <row r="49" spans="1:12" ht="94.05" customHeight="1" x14ac:dyDescent="0.3">
      <c r="A49" s="11" t="s">
        <v>183</v>
      </c>
      <c r="B49" s="47" t="str">
        <f>HYPERLINK("http://www.beaumont.ie/dermatology","Karen Eustace")</f>
        <v>Karen Eustace</v>
      </c>
      <c r="C49" s="8">
        <v>580</v>
      </c>
      <c r="D49" s="8">
        <v>40</v>
      </c>
      <c r="E49" s="8" t="s">
        <v>12</v>
      </c>
      <c r="F49" s="8"/>
      <c r="G49" s="23" t="s">
        <v>56</v>
      </c>
      <c r="H49" s="23" t="s">
        <v>57</v>
      </c>
      <c r="I49" s="63" t="s">
        <v>454</v>
      </c>
      <c r="J49" s="1" t="s">
        <v>59</v>
      </c>
      <c r="K49" s="1" t="s">
        <v>423</v>
      </c>
    </row>
    <row r="50" spans="1:12" ht="94.05" customHeight="1" x14ac:dyDescent="0.3">
      <c r="A50" s="11" t="s">
        <v>184</v>
      </c>
      <c r="B50" s="47" t="str">
        <f>HYPERLINK("https://medicinehealth.leeds.ac.uk/medicine/staff/651/professor-jane-nixon","Jane E Nixon")</f>
        <v>Jane E Nixon</v>
      </c>
      <c r="C50" s="8">
        <v>620</v>
      </c>
      <c r="D50" s="8">
        <v>503</v>
      </c>
      <c r="E50" s="8" t="s">
        <v>145</v>
      </c>
      <c r="F50" s="8" t="s">
        <v>185</v>
      </c>
      <c r="G50" s="23" t="s">
        <v>14</v>
      </c>
      <c r="H50" s="23" t="s">
        <v>101</v>
      </c>
      <c r="I50" s="32" t="s">
        <v>186</v>
      </c>
      <c r="J50" s="1" t="s">
        <v>59</v>
      </c>
      <c r="K50" s="1" t="s">
        <v>272</v>
      </c>
    </row>
    <row r="51" spans="1:12" ht="94.05" customHeight="1" x14ac:dyDescent="0.3">
      <c r="A51" s="11" t="s">
        <v>323</v>
      </c>
      <c r="B51" s="47" t="str">
        <f>HYPERLINK("https://www.kcl.ac.uk/people/francesca-capon","Francesca Capon")</f>
        <v>Francesca Capon</v>
      </c>
      <c r="C51" s="8">
        <v>262</v>
      </c>
      <c r="D51" s="8">
        <v>208</v>
      </c>
      <c r="E51" s="8" t="s">
        <v>324</v>
      </c>
      <c r="F51" s="8"/>
      <c r="G51" s="23" t="s">
        <v>14</v>
      </c>
      <c r="H51" s="23" t="s">
        <v>23</v>
      </c>
      <c r="I51" s="32" t="s">
        <v>424</v>
      </c>
      <c r="J51" s="1"/>
      <c r="K51" s="1" t="s">
        <v>327</v>
      </c>
    </row>
    <row r="52" spans="1:12" ht="94.05" customHeight="1" x14ac:dyDescent="0.3">
      <c r="A52" s="11" t="s">
        <v>325</v>
      </c>
      <c r="B52" s="47" t="str">
        <f>HYPERLINK("https://www.qmul.ac.uk/blizard/all-staff/profiles/david-kelsell.html","David P Kelsell")</f>
        <v>David P Kelsell</v>
      </c>
      <c r="C52" s="8">
        <v>56</v>
      </c>
      <c r="D52" s="8">
        <v>48</v>
      </c>
      <c r="E52" s="8" t="s">
        <v>324</v>
      </c>
      <c r="F52" s="8" t="s">
        <v>326</v>
      </c>
      <c r="G52" s="23" t="s">
        <v>14</v>
      </c>
      <c r="H52" s="23" t="s">
        <v>23</v>
      </c>
      <c r="I52" s="32" t="s">
        <v>453</v>
      </c>
      <c r="J52" s="1"/>
      <c r="K52" s="1" t="s">
        <v>328</v>
      </c>
    </row>
    <row r="53" spans="1:12" ht="206.1" customHeight="1" x14ac:dyDescent="0.3">
      <c r="A53" s="11" t="s">
        <v>42</v>
      </c>
      <c r="B53" s="48" t="str">
        <f>HYPERLINK("https://www.dundee.ac.uk/people/sally-ibbotson","Sally Helen Ibbotson")</f>
        <v>Sally Helen Ibbotson</v>
      </c>
      <c r="C53" s="36">
        <v>9</v>
      </c>
      <c r="D53" s="8">
        <v>1</v>
      </c>
      <c r="E53" s="8" t="s">
        <v>12</v>
      </c>
      <c r="F53" s="8" t="s">
        <v>43</v>
      </c>
      <c r="G53" s="8" t="s">
        <v>44</v>
      </c>
      <c r="H53" s="8" t="s">
        <v>45</v>
      </c>
      <c r="I53" s="32" t="s">
        <v>452</v>
      </c>
      <c r="J53" s="1">
        <v>3125050</v>
      </c>
      <c r="K53" s="1" t="s">
        <v>260</v>
      </c>
    </row>
    <row r="54" spans="1:12" ht="94.05" customHeight="1" x14ac:dyDescent="0.3">
      <c r="A54" s="11" t="s">
        <v>68</v>
      </c>
      <c r="B54" s="48" t="str">
        <f>HYPERLINK("https://www.uhdb.nhs.uk/dermatology-consultants/","Tanya Ownsworth Bleiker")</f>
        <v>Tanya Ownsworth Bleiker</v>
      </c>
      <c r="C54" s="36">
        <v>15</v>
      </c>
      <c r="D54" s="8">
        <v>12</v>
      </c>
      <c r="E54" s="8" t="s">
        <v>12</v>
      </c>
      <c r="F54" s="8" t="s">
        <v>69</v>
      </c>
      <c r="G54" s="8" t="s">
        <v>14</v>
      </c>
      <c r="H54" s="8" t="s">
        <v>70</v>
      </c>
      <c r="I54" s="32" t="s">
        <v>451</v>
      </c>
      <c r="J54" s="1">
        <v>3676642</v>
      </c>
      <c r="K54" s="1" t="s">
        <v>282</v>
      </c>
    </row>
    <row r="55" spans="1:12" ht="94.05" customHeight="1" x14ac:dyDescent="0.3">
      <c r="A55" s="36" t="s">
        <v>192</v>
      </c>
      <c r="B55" s="48" t="str">
        <f>HYPERLINK("https://www.dermareading.co.uk/dr-rubeta-matin","Rubeta Nishat Hashmi Matin")</f>
        <v>Rubeta Nishat Hashmi Matin</v>
      </c>
      <c r="C55" s="36">
        <v>17</v>
      </c>
      <c r="D55" s="36">
        <v>14</v>
      </c>
      <c r="E55" s="8" t="s">
        <v>12</v>
      </c>
      <c r="F55" s="36" t="s">
        <v>193</v>
      </c>
      <c r="G55" s="8" t="s">
        <v>14</v>
      </c>
      <c r="H55" s="8" t="s">
        <v>194</v>
      </c>
      <c r="I55" s="64" t="s">
        <v>450</v>
      </c>
      <c r="J55" s="25">
        <v>6028946</v>
      </c>
      <c r="K55" s="1" t="s">
        <v>248</v>
      </c>
    </row>
    <row r="56" spans="1:12" ht="94.05" customHeight="1" x14ac:dyDescent="0.3">
      <c r="A56" s="11" t="s">
        <v>72</v>
      </c>
      <c r="B56" s="48" t="str">
        <f>HYPERLINK("https://www.linkedin.com/in/dr-claire-fuller-4982471a/","Lucinda Claire Fuller")</f>
        <v>Lucinda Claire Fuller</v>
      </c>
      <c r="C56" s="8">
        <v>18</v>
      </c>
      <c r="D56" s="8">
        <v>15</v>
      </c>
      <c r="E56" s="8" t="s">
        <v>12</v>
      </c>
      <c r="F56" s="8" t="s">
        <v>73</v>
      </c>
      <c r="G56" s="8" t="s">
        <v>14</v>
      </c>
      <c r="H56" s="8" t="s">
        <v>23</v>
      </c>
      <c r="I56" s="32" t="s">
        <v>449</v>
      </c>
      <c r="J56" s="1">
        <v>3293775</v>
      </c>
      <c r="K56" s="1" t="s">
        <v>283</v>
      </c>
    </row>
    <row r="57" spans="1:12" ht="108.6" customHeight="1" x14ac:dyDescent="0.3">
      <c r="A57" s="8" t="s">
        <v>224</v>
      </c>
      <c r="B57" s="48" t="str">
        <f>HYPERLINK("https://svph.ie/healthcare-professionals/consultants-directory/prof-brian-kirby/","Brian Kirby")</f>
        <v>Brian Kirby</v>
      </c>
      <c r="C57" s="8">
        <v>22</v>
      </c>
      <c r="D57" s="8">
        <v>2</v>
      </c>
      <c r="E57" s="8" t="s">
        <v>12</v>
      </c>
      <c r="F57" s="8" t="s">
        <v>29</v>
      </c>
      <c r="G57" s="8" t="s">
        <v>56</v>
      </c>
      <c r="H57" s="8" t="s">
        <v>57</v>
      </c>
      <c r="I57" s="32" t="s">
        <v>448</v>
      </c>
      <c r="J57" s="1">
        <v>4406552</v>
      </c>
      <c r="K57" s="28" t="s">
        <v>251</v>
      </c>
    </row>
    <row r="58" spans="1:12" ht="94.05" customHeight="1" x14ac:dyDescent="0.3">
      <c r="A58" s="8" t="s">
        <v>200</v>
      </c>
      <c r="B58" s="49" t="str">
        <f>HYPERLINK("https://www.newcastle-hospitals.nhs.uk/consultants/dr-tom-oliphant/","Thomas James Oliphant")</f>
        <v>Thomas James Oliphant</v>
      </c>
      <c r="C58" s="8">
        <v>25</v>
      </c>
      <c r="D58" s="8">
        <v>19</v>
      </c>
      <c r="E58" s="8" t="s">
        <v>12</v>
      </c>
      <c r="F58" s="8" t="s">
        <v>201</v>
      </c>
      <c r="G58" s="8" t="s">
        <v>14</v>
      </c>
      <c r="H58" s="8" t="s">
        <v>49</v>
      </c>
      <c r="I58" s="32" t="s">
        <v>447</v>
      </c>
      <c r="J58" s="25">
        <v>6074821</v>
      </c>
      <c r="K58" s="1" t="s">
        <v>289</v>
      </c>
    </row>
    <row r="59" spans="1:12" ht="114" customHeight="1" x14ac:dyDescent="0.3">
      <c r="A59" s="19" t="s">
        <v>221</v>
      </c>
      <c r="B59" s="50" t="str">
        <f>HYPERLINK("https://www.guysandstthomas.nhs.uk/our-consultants/jonathan-barker","Jonathan Nicholas William Noel Barker")</f>
        <v>Jonathan Nicholas William Noel Barker</v>
      </c>
      <c r="C59" s="8">
        <v>38</v>
      </c>
      <c r="D59" s="19">
        <v>31</v>
      </c>
      <c r="E59" s="19" t="s">
        <v>12</v>
      </c>
      <c r="F59" s="19" t="s">
        <v>222</v>
      </c>
      <c r="G59" s="8" t="s">
        <v>14</v>
      </c>
      <c r="H59" s="8" t="s">
        <v>23</v>
      </c>
      <c r="I59" s="65" t="s">
        <v>446</v>
      </c>
      <c r="J59" s="20">
        <v>2728366</v>
      </c>
      <c r="K59" s="40" t="s">
        <v>259</v>
      </c>
    </row>
    <row r="60" spans="1:12" ht="106.5" customHeight="1" x14ac:dyDescent="0.3">
      <c r="A60" s="41" t="s">
        <v>211</v>
      </c>
      <c r="B60" s="48" t="str">
        <f>HYPERLINK("https://www.guysandstthomas.nhs.uk/our-consultants/jemima-mellerio","Jemima Elizabeth Mellerio")</f>
        <v>Jemima Elizabeth Mellerio</v>
      </c>
      <c r="C60" s="41">
        <v>41</v>
      </c>
      <c r="D60" s="41">
        <v>34</v>
      </c>
      <c r="E60" s="38" t="s">
        <v>12</v>
      </c>
      <c r="F60" s="41" t="s">
        <v>212</v>
      </c>
      <c r="G60" s="8" t="s">
        <v>14</v>
      </c>
      <c r="H60" s="8" t="s">
        <v>23</v>
      </c>
      <c r="I60" s="55" t="s">
        <v>445</v>
      </c>
      <c r="J60" s="44">
        <v>3555503</v>
      </c>
      <c r="K60" s="1" t="s">
        <v>267</v>
      </c>
    </row>
    <row r="61" spans="1:12" ht="105" customHeight="1" x14ac:dyDescent="0.3">
      <c r="A61" s="41" t="s">
        <v>196</v>
      </c>
      <c r="B61" s="48" t="str">
        <f>HYPERLINK("https://www.hdft.nhs.uk/consultants/dr-alison-layton/","Alison Margaret Layton")</f>
        <v>Alison Margaret Layton</v>
      </c>
      <c r="C61" s="41">
        <v>57</v>
      </c>
      <c r="D61" s="41">
        <v>49</v>
      </c>
      <c r="E61" s="41" t="s">
        <v>12</v>
      </c>
      <c r="F61" s="21" t="s">
        <v>197</v>
      </c>
      <c r="G61" s="8" t="s">
        <v>14</v>
      </c>
      <c r="H61" s="8" t="s">
        <v>198</v>
      </c>
      <c r="I61" s="66" t="s">
        <v>444</v>
      </c>
      <c r="J61" s="43">
        <v>2718699</v>
      </c>
      <c r="K61" s="27" t="s">
        <v>248</v>
      </c>
    </row>
    <row r="62" spans="1:12" ht="96" customHeight="1" x14ac:dyDescent="0.3">
      <c r="A62" s="1" t="s">
        <v>190</v>
      </c>
      <c r="B62" s="48" t="str">
        <f>HYPERLINK("https://www.bristol.ac.uk/people/person/Matthew-Ridd-8276fd16-a4f9-4100-8fcf-56f69521128a/","Matthew John Ridd")</f>
        <v>Matthew John Ridd</v>
      </c>
      <c r="C62" s="1">
        <v>74</v>
      </c>
      <c r="D62" s="1">
        <v>63</v>
      </c>
      <c r="E62" s="21" t="s">
        <v>121</v>
      </c>
      <c r="F62" s="1" t="s">
        <v>32</v>
      </c>
      <c r="G62" s="38" t="s">
        <v>14</v>
      </c>
      <c r="H62" s="38" t="s">
        <v>105</v>
      </c>
      <c r="I62" s="67" t="s">
        <v>443</v>
      </c>
      <c r="J62" s="1">
        <v>4503765</v>
      </c>
      <c r="K62" s="20" t="s">
        <v>259</v>
      </c>
    </row>
    <row r="63" spans="1:12" s="14" customFormat="1" ht="84.75" customHeight="1" x14ac:dyDescent="0.3">
      <c r="A63" s="1" t="s">
        <v>225</v>
      </c>
      <c r="B63" s="48" t="str">
        <f>HYPERLINK("https://www.sivuh.ie/gps/meetourconsultants/dermatology/drjohnbourke.html","John Francis Bourke")</f>
        <v>John Francis Bourke</v>
      </c>
      <c r="C63" s="1">
        <v>83</v>
      </c>
      <c r="D63" s="1">
        <v>4</v>
      </c>
      <c r="E63" s="1" t="s">
        <v>12</v>
      </c>
      <c r="F63" s="21" t="s">
        <v>226</v>
      </c>
      <c r="G63" s="21" t="s">
        <v>56</v>
      </c>
      <c r="H63" s="21" t="s">
        <v>227</v>
      </c>
      <c r="I63" s="67" t="s">
        <v>442</v>
      </c>
      <c r="J63" s="1" t="s">
        <v>59</v>
      </c>
      <c r="K63" s="45" t="s">
        <v>264</v>
      </c>
      <c r="L63" s="30"/>
    </row>
    <row r="64" spans="1:12" ht="106.5" customHeight="1" x14ac:dyDescent="0.3">
      <c r="A64" s="21" t="s">
        <v>235</v>
      </c>
      <c r="B64" s="51" t="str">
        <f>HYPERLINK("https://orcid.org/0000-0002-4732-071X","Robert Stewart Dawe")</f>
        <v>Robert Stewart Dawe</v>
      </c>
      <c r="C64" s="18">
        <v>110</v>
      </c>
      <c r="D64" s="18">
        <v>9</v>
      </c>
      <c r="E64" s="18" t="s">
        <v>12</v>
      </c>
      <c r="F64" s="18"/>
      <c r="G64" s="21" t="s">
        <v>44</v>
      </c>
      <c r="H64" s="18" t="s">
        <v>45</v>
      </c>
      <c r="I64" s="32" t="s">
        <v>441</v>
      </c>
      <c r="J64" s="1">
        <v>3314302</v>
      </c>
      <c r="K64" s="40" t="s">
        <v>260</v>
      </c>
    </row>
    <row r="65" spans="1:11" ht="95.25" customHeight="1" x14ac:dyDescent="0.3">
      <c r="A65" s="1" t="s">
        <v>219</v>
      </c>
      <c r="B65" s="48" t="str">
        <f>HYPERLINK("https://sciforschenonline.org/journals/clinical-cosmetic-dermatology/martin-steinhoff.php","Martin Steinhoff")</f>
        <v>Martin Steinhoff</v>
      </c>
      <c r="C65" s="1">
        <v>122</v>
      </c>
      <c r="D65" s="1">
        <v>7</v>
      </c>
      <c r="E65" s="18" t="s">
        <v>12</v>
      </c>
      <c r="F65" s="18"/>
      <c r="G65" s="1" t="s">
        <v>56</v>
      </c>
      <c r="H65" s="24" t="s">
        <v>57</v>
      </c>
      <c r="I65" s="68" t="s">
        <v>440</v>
      </c>
      <c r="J65" s="1" t="s">
        <v>59</v>
      </c>
      <c r="K65" s="31" t="s">
        <v>266</v>
      </c>
    </row>
    <row r="66" spans="1:11" ht="100.5" customHeight="1" x14ac:dyDescent="0.3">
      <c r="A66" s="35" t="s">
        <v>130</v>
      </c>
      <c r="B66" s="48" t="str">
        <f>HYPERLINK("https://skinmedjournal.com/2018/06/14/michael-waugh-mb-frcp/","Michael Anthony Waugh")</f>
        <v>Michael Anthony Waugh</v>
      </c>
      <c r="C66" s="21">
        <v>135</v>
      </c>
      <c r="D66" s="21">
        <v>110</v>
      </c>
      <c r="E66" s="21" t="s">
        <v>131</v>
      </c>
      <c r="F66" s="21"/>
      <c r="G66" s="21" t="s">
        <v>14</v>
      </c>
      <c r="H66" s="21" t="s">
        <v>101</v>
      </c>
      <c r="I66" s="69" t="s">
        <v>439</v>
      </c>
      <c r="J66" s="21" t="s">
        <v>133</v>
      </c>
      <c r="K66" s="20" t="s">
        <v>311</v>
      </c>
    </row>
    <row r="67" spans="1:11" ht="105" customHeight="1" x14ac:dyDescent="0.3">
      <c r="A67" s="35" t="s">
        <v>139</v>
      </c>
      <c r="B67" s="48" t="str">
        <f>HYPERLINK("https://www.cambridgehaematology.com/meet-team/dr-charles-crawley/","Charles Robert Crawley")</f>
        <v>Charles Robert Crawley</v>
      </c>
      <c r="C67" s="21">
        <v>148</v>
      </c>
      <c r="D67" s="21">
        <v>121</v>
      </c>
      <c r="E67" s="21" t="s">
        <v>140</v>
      </c>
      <c r="F67" s="21" t="s">
        <v>141</v>
      </c>
      <c r="G67" s="21" t="s">
        <v>14</v>
      </c>
      <c r="H67" s="21" t="s">
        <v>142</v>
      </c>
      <c r="I67" s="67" t="s">
        <v>438</v>
      </c>
      <c r="J67" s="21">
        <v>3331743</v>
      </c>
      <c r="K67" s="20" t="s">
        <v>299</v>
      </c>
    </row>
    <row r="68" spans="1:11" ht="95.25" customHeight="1" x14ac:dyDescent="0.3">
      <c r="A68" s="32" t="s">
        <v>143</v>
      </c>
      <c r="B68" s="48" t="str">
        <f>HYPERLINK("https://www.linkedin.com/in/cathy-green-2a451034/","Catherine Mary Green")</f>
        <v>Catherine Mary Green</v>
      </c>
      <c r="C68" s="1">
        <v>151</v>
      </c>
      <c r="D68" s="1">
        <v>12</v>
      </c>
      <c r="E68" s="18" t="s">
        <v>12</v>
      </c>
      <c r="F68" s="1"/>
      <c r="G68" s="21" t="s">
        <v>44</v>
      </c>
      <c r="H68" s="21" t="s">
        <v>45</v>
      </c>
      <c r="I68" s="70" t="s">
        <v>310</v>
      </c>
      <c r="J68" s="16">
        <v>2549688</v>
      </c>
      <c r="K68" s="20" t="s">
        <v>300</v>
      </c>
    </row>
    <row r="69" spans="1:11" ht="99" customHeight="1" x14ac:dyDescent="0.3">
      <c r="A69" s="35" t="s">
        <v>147</v>
      </c>
      <c r="B69" s="48" t="str">
        <f>HYPERLINK("https://www.bmihealthcare.co.uk/consultants/john-thomas-lear#gdpr-out","John Thomas Lear")</f>
        <v>John Thomas Lear</v>
      </c>
      <c r="C69" s="18">
        <v>154</v>
      </c>
      <c r="D69" s="18">
        <v>125</v>
      </c>
      <c r="E69" s="18" t="s">
        <v>12</v>
      </c>
      <c r="F69" s="18" t="s">
        <v>148</v>
      </c>
      <c r="G69" s="18" t="s">
        <v>14</v>
      </c>
      <c r="H69" s="18" t="s">
        <v>149</v>
      </c>
      <c r="I69" s="71" t="s">
        <v>437</v>
      </c>
      <c r="J69" s="22">
        <v>3488683</v>
      </c>
      <c r="K69" s="1" t="s">
        <v>303</v>
      </c>
    </row>
    <row r="70" spans="1:11" ht="87.45" customHeight="1" x14ac:dyDescent="0.3">
      <c r="A70" s="35" t="s">
        <v>134</v>
      </c>
      <c r="B70" s="48" t="str">
        <f>HYPERLINK("https://kclpure.kcl.ac.uk/portal/en/persons/I38john-mcfadden","John Paul McFadden")</f>
        <v>John Paul McFadden</v>
      </c>
      <c r="C70" s="18">
        <v>156</v>
      </c>
      <c r="D70" s="18">
        <v>127</v>
      </c>
      <c r="E70" s="18" t="s">
        <v>12</v>
      </c>
      <c r="F70" s="18"/>
      <c r="G70" s="18" t="s">
        <v>14</v>
      </c>
      <c r="H70" s="35" t="s">
        <v>23</v>
      </c>
      <c r="I70" s="72" t="s">
        <v>436</v>
      </c>
      <c r="J70" s="18">
        <v>2569534</v>
      </c>
      <c r="K70" s="1" t="s">
        <v>298</v>
      </c>
    </row>
    <row r="71" spans="1:11" ht="87.45" customHeight="1" x14ac:dyDescent="0.3">
      <c r="A71" s="18" t="s">
        <v>237</v>
      </c>
      <c r="B71" s="48" t="str">
        <f>HYPERLINK("https://whssc.nhs.wales/joint-committee/members-of-the-committee/professor-iolo-doull/","Iolo John Manley Doull")</f>
        <v>Iolo John Manley Doull</v>
      </c>
      <c r="C71" s="18">
        <v>164</v>
      </c>
      <c r="D71" s="18">
        <v>9</v>
      </c>
      <c r="E71" s="18" t="s">
        <v>238</v>
      </c>
      <c r="F71" s="18"/>
      <c r="G71" s="18" t="s">
        <v>66</v>
      </c>
      <c r="H71" s="18" t="s">
        <v>239</v>
      </c>
      <c r="I71" s="35" t="s">
        <v>435</v>
      </c>
      <c r="J71" s="18">
        <v>2923343</v>
      </c>
      <c r="K71" s="28" t="s">
        <v>262</v>
      </c>
    </row>
    <row r="72" spans="1:11" ht="87.45" customHeight="1" x14ac:dyDescent="0.3">
      <c r="A72" s="18" t="s">
        <v>232</v>
      </c>
      <c r="B72" s="48" t="str">
        <f>HYPERLINK("https://www.cardiff.ac.uk/people/view/2465411-","Andrew R Thompson")</f>
        <v>Andrew R Thompson</v>
      </c>
      <c r="C72" s="18">
        <v>202</v>
      </c>
      <c r="D72" s="18">
        <v>13</v>
      </c>
      <c r="E72" s="18" t="s">
        <v>233</v>
      </c>
      <c r="F72" s="18"/>
      <c r="G72" s="18" t="s">
        <v>66</v>
      </c>
      <c r="H72" s="18" t="s">
        <v>67</v>
      </c>
      <c r="I72" s="35" t="s">
        <v>256</v>
      </c>
      <c r="J72" s="18">
        <v>4098139</v>
      </c>
      <c r="K72" s="28" t="s">
        <v>252</v>
      </c>
    </row>
    <row r="73" spans="1:11" ht="87.45" customHeight="1" x14ac:dyDescent="0.3">
      <c r="A73" s="18" t="s">
        <v>205</v>
      </c>
      <c r="B73" s="48" t="str">
        <f>HYPERLINK("https://www.imperial.nhs.uk/consultant-directory/robert-boyle","Robert John Boyle")</f>
        <v>Robert John Boyle</v>
      </c>
      <c r="C73" s="18">
        <v>231</v>
      </c>
      <c r="D73" s="18">
        <v>182</v>
      </c>
      <c r="E73" s="18" t="s">
        <v>206</v>
      </c>
      <c r="F73" s="18" t="s">
        <v>207</v>
      </c>
      <c r="G73" s="18" t="s">
        <v>208</v>
      </c>
      <c r="H73" s="18" t="s">
        <v>23</v>
      </c>
      <c r="I73" s="73" t="s">
        <v>434</v>
      </c>
      <c r="J73" s="18">
        <v>4183154</v>
      </c>
      <c r="K73" s="1" t="s">
        <v>259</v>
      </c>
    </row>
    <row r="74" spans="1:11" ht="103.95" customHeight="1" x14ac:dyDescent="0.3">
      <c r="A74" s="18" t="s">
        <v>229</v>
      </c>
      <c r="B74" s="48" t="str">
        <f>HYPERLINK("https://cuhcpc.ie/consultant/dr-michelle-murphy/","Michelle Murphy")</f>
        <v>Michelle Murphy</v>
      </c>
      <c r="C74" s="18">
        <v>239</v>
      </c>
      <c r="D74" s="18">
        <v>15</v>
      </c>
      <c r="E74" s="18" t="s">
        <v>12</v>
      </c>
      <c r="F74" s="18"/>
      <c r="G74" s="18" t="s">
        <v>56</v>
      </c>
      <c r="H74" s="18" t="s">
        <v>227</v>
      </c>
      <c r="I74" s="35" t="s">
        <v>425</v>
      </c>
      <c r="J74" s="18" t="s">
        <v>59</v>
      </c>
      <c r="K74" s="28" t="s">
        <v>261</v>
      </c>
    </row>
    <row r="75" spans="1:11" ht="72.45" customHeight="1" x14ac:dyDescent="0.3">
      <c r="A75" s="35" t="s">
        <v>174</v>
      </c>
      <c r="B75" s="48" t="str">
        <f>HYPERLINK("https://www.southampton.ac.uk/people/5x65dc/doctor-ingrid-muller","Ingrid Muller")</f>
        <v>Ingrid Muller</v>
      </c>
      <c r="C75" s="18">
        <v>320</v>
      </c>
      <c r="D75" s="18">
        <v>261</v>
      </c>
      <c r="E75" s="18" t="s">
        <v>169</v>
      </c>
      <c r="F75" s="18"/>
      <c r="G75" s="22" t="s">
        <v>14</v>
      </c>
      <c r="H75" s="22" t="s">
        <v>62</v>
      </c>
      <c r="I75" s="72" t="s">
        <v>307</v>
      </c>
      <c r="J75" s="18" t="s">
        <v>59</v>
      </c>
      <c r="K75" s="1" t="s">
        <v>259</v>
      </c>
    </row>
    <row r="76" spans="1:11" ht="72.45" customHeight="1" x14ac:dyDescent="0.3">
      <c r="A76" s="18" t="s">
        <v>209</v>
      </c>
      <c r="B76" s="48" t="str">
        <f>HYPERLINK("https://www.kcl.ac.uk/people/gideon-lack","Gideon Lack")</f>
        <v>Gideon Lack</v>
      </c>
      <c r="C76" s="18">
        <v>337</v>
      </c>
      <c r="D76" s="18">
        <v>274</v>
      </c>
      <c r="E76" s="18" t="s">
        <v>206</v>
      </c>
      <c r="F76" s="18" t="s">
        <v>207</v>
      </c>
      <c r="G76" s="18" t="s">
        <v>14</v>
      </c>
      <c r="H76" s="18" t="s">
        <v>23</v>
      </c>
      <c r="I76" s="35" t="s">
        <v>210</v>
      </c>
      <c r="J76" s="18">
        <v>3112500</v>
      </c>
      <c r="K76" s="1" t="s">
        <v>259</v>
      </c>
    </row>
    <row r="77" spans="1:11" ht="72.45" customHeight="1" x14ac:dyDescent="0.3">
      <c r="A77" s="42" t="s">
        <v>177</v>
      </c>
      <c r="B77" s="48" t="str">
        <f>HYPERLINK("https://trichocare.co.uk/speaker-profile-consultant-toxicologist-david-basketter/","David Arthur Basketter")</f>
        <v>David Arthur Basketter</v>
      </c>
      <c r="C77" s="18">
        <v>350</v>
      </c>
      <c r="D77" s="18">
        <v>285</v>
      </c>
      <c r="E77" s="18" t="s">
        <v>178</v>
      </c>
      <c r="F77" s="18" t="s">
        <v>179</v>
      </c>
      <c r="G77" s="22" t="s">
        <v>14</v>
      </c>
      <c r="H77" s="16" t="s">
        <v>180</v>
      </c>
      <c r="I77" s="77" t="s">
        <v>223</v>
      </c>
      <c r="J77" s="18" t="s">
        <v>59</v>
      </c>
      <c r="K77" s="1" t="s">
        <v>247</v>
      </c>
    </row>
    <row r="78" spans="1:11" ht="84.45" customHeight="1" x14ac:dyDescent="0.3">
      <c r="A78" s="37" t="s">
        <v>314</v>
      </c>
      <c r="B78" s="52" t="s">
        <v>313</v>
      </c>
      <c r="C78" s="18">
        <v>496</v>
      </c>
      <c r="D78" s="18">
        <v>36</v>
      </c>
      <c r="E78" s="18" t="s">
        <v>107</v>
      </c>
      <c r="F78" s="18"/>
      <c r="G78" s="18" t="s">
        <v>44</v>
      </c>
      <c r="H78" s="78" t="s">
        <v>146</v>
      </c>
      <c r="I78" s="71" t="s">
        <v>426</v>
      </c>
      <c r="J78" s="18"/>
      <c r="K78" s="16" t="s">
        <v>317</v>
      </c>
    </row>
    <row r="79" spans="1:11" ht="84.45" customHeight="1" x14ac:dyDescent="0.3">
      <c r="A79" s="37" t="e">
        <v>#N/A</v>
      </c>
      <c r="B79" s="48" t="s">
        <v>430</v>
      </c>
      <c r="C79" s="6" t="e">
        <v>#N/A</v>
      </c>
      <c r="D79" s="6" t="e">
        <v>#N/A</v>
      </c>
      <c r="E79" s="18" t="s">
        <v>12</v>
      </c>
      <c r="F79" s="18"/>
      <c r="G79" s="18" t="s">
        <v>14</v>
      </c>
      <c r="H79" s="78" t="s">
        <v>431</v>
      </c>
      <c r="I79" s="71" t="s">
        <v>433</v>
      </c>
      <c r="J79" s="18" t="s">
        <v>59</v>
      </c>
      <c r="K79" s="16" t="s">
        <v>317</v>
      </c>
    </row>
    <row r="80" spans="1:11" ht="61.05" customHeight="1" x14ac:dyDescent="0.3">
      <c r="A80" s="35" t="s">
        <v>155</v>
      </c>
      <c r="B80" s="53" t="str">
        <f>HYPERLINK("https://www.massgeneral.org/wellman/mwi/resources/evmw-european-class-2022","Lloyd Steele")</f>
        <v>Lloyd Steele</v>
      </c>
      <c r="C80" s="18">
        <v>175</v>
      </c>
      <c r="D80" s="18">
        <v>140</v>
      </c>
      <c r="E80" s="18" t="s">
        <v>156</v>
      </c>
      <c r="F80" s="18"/>
      <c r="G80" s="22" t="s">
        <v>14</v>
      </c>
      <c r="H80" s="79" t="s">
        <v>23</v>
      </c>
      <c r="I80" s="71" t="s">
        <v>157</v>
      </c>
      <c r="J80" s="18" t="s">
        <v>59</v>
      </c>
      <c r="K80" s="1" t="s">
        <v>294</v>
      </c>
    </row>
    <row r="81" spans="1:11" x14ac:dyDescent="0.3">
      <c r="A81" s="18"/>
      <c r="B81" s="7"/>
      <c r="C81" s="18"/>
      <c r="D81" s="18"/>
      <c r="E81" s="18"/>
      <c r="F81" s="18"/>
      <c r="G81" s="18"/>
      <c r="H81" s="18"/>
      <c r="I81" s="35"/>
      <c r="J81" s="18"/>
      <c r="K81" s="7"/>
    </row>
    <row r="82" spans="1:11" x14ac:dyDescent="0.3">
      <c r="A82" s="18"/>
      <c r="B82" s="7"/>
      <c r="C82" s="18"/>
      <c r="D82" s="18"/>
      <c r="E82" s="18"/>
      <c r="F82" s="18"/>
      <c r="G82" s="18"/>
      <c r="H82" s="18"/>
      <c r="I82" s="35"/>
      <c r="J82" s="18"/>
      <c r="K82" s="7"/>
    </row>
    <row r="83" spans="1:11" x14ac:dyDescent="0.3">
      <c r="A83" s="18"/>
      <c r="B83" s="7"/>
      <c r="C83" s="18"/>
      <c r="D83" s="18"/>
      <c r="E83" s="18"/>
      <c r="F83" s="18"/>
      <c r="G83" s="18"/>
      <c r="H83" s="18"/>
      <c r="I83" s="35"/>
      <c r="J83" s="18"/>
      <c r="K83" s="7"/>
    </row>
    <row r="84" spans="1:11" x14ac:dyDescent="0.3">
      <c r="A84" s="18"/>
      <c r="B84" s="7"/>
      <c r="C84" s="18"/>
      <c r="D84" s="18"/>
      <c r="E84" s="18"/>
      <c r="F84" s="18"/>
      <c r="G84" s="18"/>
      <c r="H84" s="18"/>
      <c r="I84" s="35"/>
      <c r="J84" s="18"/>
      <c r="K84" s="7"/>
    </row>
    <row r="85" spans="1:11" x14ac:dyDescent="0.3">
      <c r="A85" s="18"/>
      <c r="B85" s="7"/>
      <c r="C85" s="18"/>
      <c r="D85" s="18"/>
      <c r="E85" s="18"/>
      <c r="F85" s="18"/>
      <c r="G85" s="18"/>
      <c r="H85" s="18"/>
      <c r="I85" s="35"/>
      <c r="J85" s="18"/>
      <c r="K85" s="7"/>
    </row>
    <row r="86" spans="1:11" x14ac:dyDescent="0.3">
      <c r="A86" s="18"/>
      <c r="B86" s="7"/>
      <c r="C86" s="18"/>
      <c r="D86" s="18"/>
      <c r="E86" s="18"/>
      <c r="F86" s="18"/>
      <c r="G86" s="18"/>
      <c r="H86" s="18"/>
      <c r="I86" s="35"/>
      <c r="J86" s="18"/>
      <c r="K86" s="7"/>
    </row>
    <row r="87" spans="1:11" x14ac:dyDescent="0.3">
      <c r="A87" s="18"/>
      <c r="B87" s="7"/>
      <c r="C87" s="18"/>
      <c r="D87" s="18"/>
      <c r="E87" s="18"/>
      <c r="F87" s="18"/>
      <c r="G87" s="18"/>
      <c r="H87" s="18"/>
      <c r="I87" s="35"/>
      <c r="J87" s="18"/>
      <c r="K87" s="7"/>
    </row>
    <row r="88" spans="1:11" x14ac:dyDescent="0.3">
      <c r="A88" s="18"/>
      <c r="B88" s="7"/>
      <c r="C88" s="18"/>
      <c r="D88" s="18"/>
      <c r="E88" s="18"/>
      <c r="F88" s="18"/>
      <c r="G88" s="18"/>
      <c r="H88" s="18"/>
      <c r="I88" s="35"/>
      <c r="J88" s="18"/>
      <c r="K88" s="7"/>
    </row>
    <row r="89" spans="1:11" x14ac:dyDescent="0.3">
      <c r="A89" s="18"/>
      <c r="B89" s="7"/>
      <c r="C89" s="18"/>
      <c r="D89" s="18"/>
      <c r="E89" s="18"/>
      <c r="F89" s="18"/>
      <c r="G89" s="18"/>
      <c r="H89" s="18"/>
      <c r="I89" s="35"/>
      <c r="J89" s="18"/>
      <c r="K89" s="7"/>
    </row>
    <row r="90" spans="1:11" x14ac:dyDescent="0.3">
      <c r="A90" s="18"/>
      <c r="B90" s="7"/>
      <c r="C90" s="18"/>
      <c r="D90" s="18"/>
      <c r="E90" s="18"/>
      <c r="F90" s="18"/>
      <c r="G90" s="18"/>
      <c r="H90" s="18"/>
      <c r="I90" s="35"/>
      <c r="J90" s="18"/>
      <c r="K90" s="7"/>
    </row>
    <row r="91" spans="1:11" x14ac:dyDescent="0.3">
      <c r="A91" s="18"/>
      <c r="B91" s="7"/>
      <c r="C91" s="18"/>
      <c r="D91" s="18"/>
      <c r="E91" s="18"/>
      <c r="F91" s="18"/>
      <c r="G91" s="18"/>
      <c r="H91" s="18"/>
      <c r="I91" s="35"/>
      <c r="J91" s="18"/>
      <c r="K91" s="7"/>
    </row>
    <row r="92" spans="1:11" x14ac:dyDescent="0.3">
      <c r="A92" s="18"/>
      <c r="B92" s="7"/>
      <c r="C92" s="18"/>
      <c r="D92" s="18"/>
      <c r="E92" s="18"/>
      <c r="F92" s="18"/>
      <c r="G92" s="18"/>
      <c r="H92" s="18"/>
      <c r="I92" s="35"/>
      <c r="J92" s="18"/>
      <c r="K92" s="7"/>
    </row>
    <row r="93" spans="1:11" x14ac:dyDescent="0.3">
      <c r="A93" s="18"/>
      <c r="B93" s="7"/>
      <c r="C93" s="18"/>
      <c r="D93" s="18"/>
      <c r="E93" s="18"/>
      <c r="F93" s="18"/>
      <c r="G93" s="18"/>
      <c r="H93" s="18"/>
      <c r="I93" s="35"/>
      <c r="J93" s="18"/>
      <c r="K93" s="7"/>
    </row>
    <row r="94" spans="1:11" x14ac:dyDescent="0.3">
      <c r="A94" s="18"/>
      <c r="B94" s="7"/>
      <c r="C94" s="18"/>
      <c r="D94" s="18"/>
      <c r="E94" s="18"/>
      <c r="F94" s="18"/>
      <c r="G94" s="18"/>
      <c r="H94" s="18"/>
      <c r="I94" s="35"/>
      <c r="J94" s="18"/>
      <c r="K94" s="7"/>
    </row>
    <row r="95" spans="1:11" x14ac:dyDescent="0.3">
      <c r="A95" s="18"/>
      <c r="B95" s="7"/>
      <c r="C95" s="18"/>
      <c r="D95" s="18"/>
      <c r="E95" s="18"/>
      <c r="F95" s="18"/>
      <c r="G95" s="18"/>
      <c r="H95" s="18"/>
      <c r="I95" s="35"/>
      <c r="J95" s="18"/>
      <c r="K95" s="7"/>
    </row>
    <row r="96" spans="1:11" x14ac:dyDescent="0.3">
      <c r="A96" s="18"/>
      <c r="B96" s="7"/>
      <c r="C96" s="18"/>
      <c r="D96" s="18"/>
      <c r="E96" s="18"/>
      <c r="F96" s="18"/>
      <c r="G96" s="18"/>
      <c r="H96" s="18"/>
      <c r="I96" s="35"/>
      <c r="J96" s="18"/>
      <c r="K96" s="7"/>
    </row>
    <row r="97" spans="1:11" x14ac:dyDescent="0.3">
      <c r="A97" s="18"/>
      <c r="B97" s="7"/>
      <c r="C97" s="18"/>
      <c r="D97" s="18"/>
      <c r="E97" s="18"/>
      <c r="F97" s="18"/>
      <c r="G97" s="18"/>
      <c r="H97" s="18"/>
      <c r="I97" s="35"/>
      <c r="J97" s="18"/>
      <c r="K97" s="7"/>
    </row>
    <row r="98" spans="1:11" x14ac:dyDescent="0.3">
      <c r="A98" s="18"/>
      <c r="B98" s="7"/>
      <c r="C98" s="18"/>
      <c r="D98" s="18"/>
      <c r="E98" s="18"/>
      <c r="F98" s="18"/>
      <c r="G98" s="18"/>
      <c r="H98" s="18"/>
      <c r="I98" s="35"/>
      <c r="J98" s="18"/>
      <c r="K98" s="7"/>
    </row>
    <row r="99" spans="1:11" x14ac:dyDescent="0.3">
      <c r="A99" s="18"/>
      <c r="B99" s="7"/>
      <c r="C99" s="18"/>
      <c r="D99" s="18"/>
      <c r="E99" s="18"/>
      <c r="F99" s="18"/>
      <c r="G99" s="18"/>
      <c r="H99" s="18"/>
      <c r="I99" s="35"/>
      <c r="J99" s="18"/>
      <c r="K99" s="7"/>
    </row>
    <row r="100" spans="1:11" x14ac:dyDescent="0.3">
      <c r="A100" s="18"/>
      <c r="B100" s="7"/>
      <c r="C100" s="18"/>
      <c r="D100" s="18"/>
      <c r="E100" s="18"/>
      <c r="F100" s="18"/>
      <c r="G100" s="18"/>
      <c r="H100" s="18"/>
      <c r="I100" s="35"/>
      <c r="J100" s="18"/>
      <c r="K100" s="7"/>
    </row>
    <row r="101" spans="1:11" x14ac:dyDescent="0.3">
      <c r="A101" s="18"/>
      <c r="B101" s="7"/>
      <c r="C101" s="18"/>
      <c r="D101" s="18"/>
      <c r="E101" s="18"/>
      <c r="F101" s="18"/>
      <c r="G101" s="18"/>
      <c r="H101" s="18"/>
      <c r="I101" s="35"/>
      <c r="J101" s="18"/>
      <c r="K101" s="7"/>
    </row>
    <row r="102" spans="1:11" x14ac:dyDescent="0.3">
      <c r="A102" s="18"/>
      <c r="B102" s="7"/>
      <c r="C102" s="18"/>
      <c r="D102" s="18"/>
      <c r="E102" s="18"/>
      <c r="F102" s="18"/>
      <c r="G102" s="18"/>
      <c r="H102" s="18"/>
      <c r="I102" s="35"/>
      <c r="J102" s="18"/>
      <c r="K102" s="7"/>
    </row>
    <row r="103" spans="1:11" x14ac:dyDescent="0.3">
      <c r="A103" s="18"/>
      <c r="B103" s="7"/>
      <c r="C103" s="18"/>
      <c r="D103" s="18"/>
      <c r="E103" s="18"/>
      <c r="F103" s="18"/>
      <c r="G103" s="18"/>
      <c r="H103" s="18"/>
      <c r="I103" s="35"/>
      <c r="J103" s="18"/>
      <c r="K103" s="7"/>
    </row>
    <row r="104" spans="1:11" x14ac:dyDescent="0.3">
      <c r="A104" s="18"/>
      <c r="B104" s="7"/>
      <c r="C104" s="18"/>
      <c r="D104" s="18"/>
      <c r="E104" s="18"/>
      <c r="F104" s="18"/>
      <c r="G104" s="18"/>
      <c r="H104" s="18"/>
      <c r="I104" s="35"/>
      <c r="J104" s="18"/>
      <c r="K104" s="7"/>
    </row>
    <row r="105" spans="1:11" x14ac:dyDescent="0.3">
      <c r="A105" s="18"/>
      <c r="B105" s="7"/>
      <c r="C105" s="18"/>
      <c r="D105" s="18"/>
      <c r="E105" s="18"/>
      <c r="F105" s="18"/>
      <c r="G105" s="18"/>
      <c r="H105" s="18"/>
      <c r="I105" s="35"/>
      <c r="J105" s="18"/>
      <c r="K105" s="7"/>
    </row>
    <row r="106" spans="1:11" x14ac:dyDescent="0.3">
      <c r="A106" s="18"/>
      <c r="B106" s="7"/>
      <c r="C106" s="18"/>
      <c r="D106" s="18"/>
      <c r="E106" s="18"/>
      <c r="F106" s="18"/>
      <c r="G106" s="18"/>
      <c r="H106" s="18"/>
      <c r="I106" s="35"/>
      <c r="J106" s="18"/>
      <c r="K106" s="7"/>
    </row>
    <row r="107" spans="1:11" x14ac:dyDescent="0.3">
      <c r="A107" s="18"/>
      <c r="B107" s="7"/>
      <c r="C107" s="18"/>
      <c r="D107" s="18"/>
      <c r="E107" s="18"/>
      <c r="F107" s="18"/>
      <c r="G107" s="18"/>
      <c r="H107" s="18"/>
      <c r="I107" s="35"/>
      <c r="J107" s="18"/>
      <c r="K107" s="7"/>
    </row>
    <row r="108" spans="1:11" x14ac:dyDescent="0.3">
      <c r="A108" s="18"/>
      <c r="B108" s="7"/>
      <c r="C108" s="18"/>
      <c r="D108" s="18"/>
      <c r="E108" s="18"/>
      <c r="F108" s="18"/>
      <c r="G108" s="18"/>
      <c r="H108" s="18"/>
      <c r="I108" s="35"/>
      <c r="J108" s="18"/>
      <c r="K108" s="7"/>
    </row>
    <row r="109" spans="1:11" x14ac:dyDescent="0.3">
      <c r="A109" s="18"/>
      <c r="B109" s="7"/>
      <c r="C109" s="18"/>
      <c r="D109" s="18"/>
      <c r="E109" s="18"/>
      <c r="F109" s="18"/>
      <c r="G109" s="18"/>
      <c r="H109" s="18"/>
      <c r="I109" s="35"/>
      <c r="J109" s="18"/>
      <c r="K109" s="7"/>
    </row>
    <row r="110" spans="1:11" x14ac:dyDescent="0.3">
      <c r="A110" s="18"/>
      <c r="B110" s="7"/>
      <c r="C110" s="18"/>
      <c r="D110" s="18"/>
      <c r="E110" s="18"/>
      <c r="F110" s="18"/>
      <c r="G110" s="18"/>
      <c r="H110" s="18"/>
      <c r="I110" s="35"/>
      <c r="J110" s="18"/>
      <c r="K110" s="7"/>
    </row>
    <row r="111" spans="1:11" x14ac:dyDescent="0.3">
      <c r="A111" s="18"/>
      <c r="B111" s="7"/>
      <c r="C111" s="18"/>
      <c r="D111" s="18"/>
      <c r="E111" s="18"/>
      <c r="F111" s="18"/>
      <c r="G111" s="18"/>
      <c r="H111" s="18"/>
      <c r="I111" s="35"/>
      <c r="J111" s="18"/>
      <c r="K111" s="7"/>
    </row>
    <row r="112" spans="1:11" x14ac:dyDescent="0.3">
      <c r="A112" s="18"/>
      <c r="B112" s="7"/>
      <c r="C112" s="18"/>
      <c r="D112" s="18"/>
      <c r="E112" s="18"/>
      <c r="F112" s="18"/>
      <c r="G112" s="18"/>
      <c r="H112" s="18"/>
      <c r="I112" s="35"/>
      <c r="J112" s="18"/>
      <c r="K112" s="7"/>
    </row>
    <row r="113" spans="1:11" x14ac:dyDescent="0.3">
      <c r="A113" s="18"/>
      <c r="B113" s="7"/>
      <c r="C113" s="18"/>
      <c r="D113" s="18"/>
      <c r="E113" s="18"/>
      <c r="F113" s="18"/>
      <c r="G113" s="18"/>
      <c r="H113" s="18"/>
      <c r="I113" s="35"/>
      <c r="J113" s="18"/>
      <c r="K113" s="7"/>
    </row>
    <row r="114" spans="1:11" x14ac:dyDescent="0.3">
      <c r="A114" s="18"/>
      <c r="B114" s="7"/>
      <c r="C114" s="18"/>
      <c r="D114" s="18"/>
      <c r="E114" s="18"/>
      <c r="F114" s="18"/>
      <c r="G114" s="18"/>
      <c r="H114" s="18"/>
      <c r="I114" s="35"/>
      <c r="J114" s="18"/>
      <c r="K114" s="7"/>
    </row>
    <row r="115" spans="1:11" x14ac:dyDescent="0.3">
      <c r="A115" s="18"/>
      <c r="B115" s="7"/>
      <c r="C115" s="18"/>
      <c r="D115" s="18"/>
      <c r="E115" s="18"/>
      <c r="F115" s="18"/>
      <c r="G115" s="18"/>
      <c r="H115" s="18"/>
      <c r="I115" s="35"/>
      <c r="J115" s="18"/>
      <c r="K115" s="7"/>
    </row>
    <row r="116" spans="1:11" x14ac:dyDescent="0.3">
      <c r="A116" s="18"/>
      <c r="B116" s="7"/>
      <c r="C116" s="18"/>
      <c r="D116" s="18"/>
      <c r="E116" s="18"/>
      <c r="F116" s="18"/>
      <c r="G116" s="18"/>
      <c r="H116" s="18"/>
      <c r="I116" s="35"/>
      <c r="J116" s="18"/>
      <c r="K116" s="7"/>
    </row>
    <row r="117" spans="1:11" x14ac:dyDescent="0.3">
      <c r="A117" s="18"/>
      <c r="B117" s="7"/>
      <c r="C117" s="18"/>
      <c r="D117" s="18"/>
      <c r="E117" s="18"/>
      <c r="F117" s="18"/>
      <c r="G117" s="18"/>
      <c r="H117" s="18"/>
      <c r="I117" s="35"/>
      <c r="J117" s="18"/>
      <c r="K117" s="7"/>
    </row>
    <row r="118" spans="1:11" x14ac:dyDescent="0.3">
      <c r="A118" s="18"/>
      <c r="B118" s="7"/>
      <c r="C118" s="18"/>
      <c r="D118" s="18"/>
      <c r="E118" s="18"/>
      <c r="F118" s="18"/>
      <c r="G118" s="18"/>
      <c r="H118" s="18"/>
      <c r="I118" s="35"/>
      <c r="J118" s="18"/>
      <c r="K118" s="7"/>
    </row>
    <row r="119" spans="1:11" x14ac:dyDescent="0.3">
      <c r="A119" s="18"/>
      <c r="B119" s="7"/>
      <c r="C119" s="18"/>
      <c r="D119" s="18"/>
      <c r="E119" s="18"/>
      <c r="F119" s="18"/>
      <c r="G119" s="18"/>
      <c r="H119" s="18"/>
      <c r="I119" s="35"/>
      <c r="J119" s="18"/>
      <c r="K119" s="7"/>
    </row>
    <row r="120" spans="1:11" x14ac:dyDescent="0.3">
      <c r="A120" s="18"/>
      <c r="B120" s="7"/>
      <c r="C120" s="18"/>
      <c r="D120" s="18"/>
      <c r="E120" s="18"/>
      <c r="F120" s="18"/>
      <c r="G120" s="18"/>
      <c r="H120" s="18"/>
      <c r="I120" s="35"/>
      <c r="J120" s="18"/>
      <c r="K120" s="7"/>
    </row>
    <row r="121" spans="1:11" x14ac:dyDescent="0.3">
      <c r="A121" s="18"/>
      <c r="B121" s="7"/>
      <c r="C121" s="18"/>
      <c r="D121" s="18"/>
      <c r="E121" s="18"/>
      <c r="F121" s="18"/>
      <c r="G121" s="18"/>
      <c r="H121" s="18"/>
      <c r="I121" s="35"/>
      <c r="J121" s="18"/>
      <c r="K121" s="7"/>
    </row>
    <row r="122" spans="1:11" x14ac:dyDescent="0.3">
      <c r="A122" s="18"/>
      <c r="B122" s="7"/>
      <c r="C122" s="18"/>
      <c r="D122" s="18"/>
      <c r="E122" s="18"/>
      <c r="F122" s="18"/>
      <c r="G122" s="18"/>
      <c r="H122" s="18"/>
      <c r="I122" s="35"/>
      <c r="J122" s="18"/>
      <c r="K122" s="7"/>
    </row>
    <row r="123" spans="1:11" x14ac:dyDescent="0.3">
      <c r="A123" s="18"/>
      <c r="B123" s="7"/>
      <c r="C123" s="18"/>
      <c r="D123" s="18"/>
      <c r="E123" s="18"/>
      <c r="F123" s="18"/>
      <c r="G123" s="18"/>
      <c r="H123" s="18"/>
      <c r="I123" s="35"/>
      <c r="J123" s="18"/>
      <c r="K123" s="7"/>
    </row>
    <row r="124" spans="1:11" x14ac:dyDescent="0.3">
      <c r="A124" s="18"/>
      <c r="B124" s="7"/>
      <c r="C124" s="18"/>
      <c r="D124" s="18"/>
      <c r="E124" s="18"/>
      <c r="F124" s="18"/>
      <c r="G124" s="18"/>
      <c r="H124" s="18"/>
      <c r="I124" s="35"/>
      <c r="J124" s="18"/>
      <c r="K124" s="7"/>
    </row>
    <row r="125" spans="1:11" x14ac:dyDescent="0.3">
      <c r="A125" s="18"/>
      <c r="B125" s="7"/>
      <c r="C125" s="18"/>
      <c r="D125" s="18"/>
      <c r="E125" s="18"/>
      <c r="F125" s="18"/>
      <c r="G125" s="18"/>
      <c r="H125" s="18"/>
      <c r="I125" s="35"/>
      <c r="J125" s="18"/>
      <c r="K125" s="7"/>
    </row>
    <row r="126" spans="1:11" x14ac:dyDescent="0.3">
      <c r="A126" s="18"/>
      <c r="B126" s="7"/>
      <c r="C126" s="18"/>
      <c r="D126" s="18"/>
      <c r="E126" s="18"/>
      <c r="F126" s="18"/>
      <c r="G126" s="18"/>
      <c r="H126" s="18"/>
      <c r="I126" s="35"/>
      <c r="J126" s="18"/>
      <c r="K126" s="7"/>
    </row>
    <row r="127" spans="1:11" x14ac:dyDescent="0.3">
      <c r="A127" s="18"/>
      <c r="B127" s="7"/>
      <c r="C127" s="18"/>
      <c r="D127" s="18"/>
      <c r="E127" s="18"/>
      <c r="F127" s="18"/>
      <c r="G127" s="18"/>
      <c r="H127" s="18"/>
      <c r="I127" s="35"/>
      <c r="J127" s="18"/>
      <c r="K127" s="7"/>
    </row>
    <row r="128" spans="1:11" x14ac:dyDescent="0.3">
      <c r="A128" s="18"/>
      <c r="B128" s="7"/>
      <c r="C128" s="18"/>
      <c r="D128" s="18"/>
      <c r="E128" s="18"/>
      <c r="F128" s="18"/>
      <c r="G128" s="18"/>
      <c r="H128" s="18"/>
      <c r="I128" s="35"/>
      <c r="J128" s="18"/>
      <c r="K128" s="7"/>
    </row>
    <row r="129" spans="1:11" x14ac:dyDescent="0.3">
      <c r="A129" s="18"/>
      <c r="B129" s="7"/>
      <c r="C129" s="18"/>
      <c r="D129" s="18"/>
      <c r="E129" s="18"/>
      <c r="F129" s="18"/>
      <c r="G129" s="18"/>
      <c r="H129" s="18"/>
      <c r="I129" s="35"/>
      <c r="J129" s="18"/>
      <c r="K129" s="7"/>
    </row>
    <row r="130" spans="1:11" x14ac:dyDescent="0.3">
      <c r="A130" s="18"/>
      <c r="B130" s="7"/>
      <c r="C130" s="18"/>
      <c r="D130" s="18"/>
      <c r="E130" s="18"/>
      <c r="F130" s="18"/>
      <c r="G130" s="18"/>
      <c r="H130" s="18"/>
      <c r="I130" s="35"/>
      <c r="J130" s="18"/>
      <c r="K130" s="7"/>
    </row>
    <row r="131" spans="1:11" x14ac:dyDescent="0.3">
      <c r="A131" s="18"/>
      <c r="B131" s="7"/>
      <c r="C131" s="18"/>
      <c r="D131" s="18"/>
      <c r="E131" s="18"/>
      <c r="F131" s="18"/>
      <c r="G131" s="18"/>
      <c r="H131" s="18"/>
      <c r="I131" s="35"/>
      <c r="J131" s="18"/>
      <c r="K131" s="7"/>
    </row>
    <row r="132" spans="1:11" x14ac:dyDescent="0.3">
      <c r="A132" s="18"/>
      <c r="B132" s="7"/>
      <c r="C132" s="18"/>
      <c r="D132" s="18"/>
      <c r="E132" s="18"/>
      <c r="F132" s="18"/>
      <c r="G132" s="18"/>
      <c r="H132" s="18"/>
      <c r="I132" s="35"/>
      <c r="J132" s="18"/>
      <c r="K132" s="7"/>
    </row>
    <row r="133" spans="1:11" x14ac:dyDescent="0.3">
      <c r="A133" s="18"/>
      <c r="B133" s="7"/>
      <c r="C133" s="18"/>
      <c r="D133" s="18"/>
      <c r="E133" s="18"/>
      <c r="F133" s="18"/>
      <c r="G133" s="18"/>
      <c r="H133" s="18"/>
      <c r="I133" s="35"/>
      <c r="J133" s="18"/>
      <c r="K133" s="7"/>
    </row>
    <row r="134" spans="1:11" x14ac:dyDescent="0.3">
      <c r="A134" s="18"/>
      <c r="B134" s="7"/>
      <c r="C134" s="18"/>
      <c r="D134" s="18"/>
      <c r="E134" s="18"/>
      <c r="F134" s="18"/>
      <c r="G134" s="18"/>
      <c r="H134" s="18"/>
      <c r="I134" s="35"/>
      <c r="J134" s="18"/>
      <c r="K134" s="7"/>
    </row>
    <row r="135" spans="1:11" x14ac:dyDescent="0.3">
      <c r="A135" s="18"/>
      <c r="B135" s="7"/>
      <c r="C135" s="18"/>
      <c r="D135" s="18"/>
      <c r="E135" s="18"/>
      <c r="F135" s="18"/>
      <c r="G135" s="18"/>
      <c r="H135" s="18"/>
      <c r="I135" s="35"/>
      <c r="J135" s="18"/>
      <c r="K135" s="7"/>
    </row>
    <row r="136" spans="1:11" x14ac:dyDescent="0.3">
      <c r="A136" s="18"/>
      <c r="B136" s="7"/>
      <c r="C136" s="18"/>
      <c r="D136" s="18"/>
      <c r="E136" s="18"/>
      <c r="F136" s="18"/>
      <c r="G136" s="18"/>
      <c r="H136" s="18"/>
      <c r="I136" s="35"/>
      <c r="J136" s="18"/>
      <c r="K136" s="7"/>
    </row>
    <row r="137" spans="1:11" x14ac:dyDescent="0.3">
      <c r="A137" s="18"/>
      <c r="B137" s="7"/>
      <c r="C137" s="18"/>
      <c r="D137" s="18"/>
      <c r="E137" s="18"/>
      <c r="F137" s="18"/>
      <c r="G137" s="18"/>
      <c r="H137" s="18"/>
      <c r="I137" s="35"/>
      <c r="J137" s="18"/>
      <c r="K137" s="7"/>
    </row>
    <row r="138" spans="1:11" x14ac:dyDescent="0.3">
      <c r="A138" s="18"/>
      <c r="B138" s="7"/>
      <c r="C138" s="18"/>
      <c r="D138" s="18"/>
      <c r="E138" s="18"/>
      <c r="F138" s="18"/>
      <c r="G138" s="18"/>
      <c r="H138" s="18"/>
      <c r="I138" s="35"/>
      <c r="J138" s="18"/>
      <c r="K138" s="7"/>
    </row>
    <row r="139" spans="1:11" x14ac:dyDescent="0.3">
      <c r="A139" s="18"/>
      <c r="B139" s="7"/>
      <c r="C139" s="18"/>
      <c r="D139" s="18"/>
      <c r="E139" s="18"/>
      <c r="F139" s="18"/>
      <c r="G139" s="18"/>
      <c r="H139" s="18"/>
      <c r="I139" s="35"/>
      <c r="J139" s="18"/>
      <c r="K139" s="7"/>
    </row>
    <row r="140" spans="1:11" x14ac:dyDescent="0.3">
      <c r="A140" s="18"/>
      <c r="B140" s="7"/>
      <c r="C140" s="18"/>
      <c r="D140" s="18"/>
      <c r="E140" s="18"/>
      <c r="F140" s="18"/>
      <c r="G140" s="18"/>
      <c r="H140" s="18"/>
      <c r="I140" s="35"/>
      <c r="J140" s="18"/>
      <c r="K140" s="7"/>
    </row>
    <row r="141" spans="1:11" x14ac:dyDescent="0.3">
      <c r="A141" s="18"/>
      <c r="B141" s="7"/>
      <c r="C141" s="18"/>
      <c r="D141" s="18"/>
      <c r="E141" s="18"/>
      <c r="F141" s="18"/>
      <c r="G141" s="18"/>
      <c r="H141" s="18"/>
      <c r="I141" s="35"/>
      <c r="J141" s="18"/>
      <c r="K141" s="7"/>
    </row>
    <row r="142" spans="1:11" x14ac:dyDescent="0.3">
      <c r="A142" s="18"/>
      <c r="B142" s="7"/>
      <c r="C142" s="18"/>
      <c r="D142" s="18"/>
      <c r="E142" s="18"/>
      <c r="F142" s="18"/>
      <c r="G142" s="18"/>
      <c r="H142" s="18"/>
      <c r="I142" s="35"/>
      <c r="J142" s="18"/>
      <c r="K142" s="7"/>
    </row>
    <row r="143" spans="1:11" x14ac:dyDescent="0.3">
      <c r="A143" s="18"/>
      <c r="B143" s="7"/>
      <c r="C143" s="18"/>
      <c r="D143" s="18"/>
      <c r="E143" s="18"/>
      <c r="F143" s="18"/>
      <c r="G143" s="18"/>
      <c r="H143" s="18"/>
      <c r="I143" s="35"/>
      <c r="J143" s="18"/>
      <c r="K143" s="7"/>
    </row>
    <row r="144" spans="1:11" x14ac:dyDescent="0.3">
      <c r="A144" s="18"/>
      <c r="B144" s="7"/>
      <c r="C144" s="18"/>
      <c r="D144" s="18"/>
      <c r="E144" s="18"/>
      <c r="F144" s="18"/>
      <c r="G144" s="18"/>
      <c r="H144" s="18"/>
      <c r="I144" s="35"/>
      <c r="J144" s="18"/>
      <c r="K144" s="7"/>
    </row>
    <row r="145" spans="1:11" x14ac:dyDescent="0.3">
      <c r="A145" s="18"/>
      <c r="B145" s="7"/>
      <c r="C145" s="18"/>
      <c r="D145" s="18"/>
      <c r="E145" s="18"/>
      <c r="F145" s="18"/>
      <c r="G145" s="18"/>
      <c r="H145" s="18"/>
      <c r="I145" s="35"/>
      <c r="J145" s="18"/>
      <c r="K145" s="7"/>
    </row>
    <row r="146" spans="1:11" x14ac:dyDescent="0.3">
      <c r="A146" s="18"/>
      <c r="B146" s="7"/>
      <c r="C146" s="18"/>
      <c r="D146" s="18"/>
      <c r="E146" s="18"/>
      <c r="F146" s="18"/>
      <c r="G146" s="18"/>
      <c r="H146" s="18"/>
      <c r="I146" s="35"/>
      <c r="J146" s="18"/>
      <c r="K146" s="7"/>
    </row>
    <row r="147" spans="1:11" x14ac:dyDescent="0.3">
      <c r="A147" s="18"/>
      <c r="B147" s="7"/>
      <c r="C147" s="18"/>
      <c r="D147" s="18"/>
      <c r="E147" s="18"/>
      <c r="F147" s="18"/>
      <c r="G147" s="18"/>
      <c r="H147" s="18"/>
      <c r="I147" s="35"/>
      <c r="J147" s="18"/>
      <c r="K147" s="7"/>
    </row>
    <row r="148" spans="1:11" x14ac:dyDescent="0.3">
      <c r="A148" s="18"/>
      <c r="B148" s="7"/>
      <c r="C148" s="18"/>
      <c r="D148" s="18"/>
      <c r="E148" s="18"/>
      <c r="F148" s="18"/>
      <c r="G148" s="18"/>
      <c r="H148" s="18"/>
      <c r="I148" s="35"/>
      <c r="J148" s="18"/>
      <c r="K148" s="7"/>
    </row>
    <row r="149" spans="1:11" x14ac:dyDescent="0.3">
      <c r="A149" s="18"/>
      <c r="B149" s="7"/>
      <c r="C149" s="18"/>
      <c r="D149" s="18"/>
      <c r="E149" s="18"/>
      <c r="F149" s="18"/>
      <c r="G149" s="18"/>
      <c r="H149" s="18"/>
      <c r="I149" s="35"/>
      <c r="J149" s="18"/>
      <c r="K149" s="7"/>
    </row>
    <row r="150" spans="1:11" x14ac:dyDescent="0.3">
      <c r="A150" s="18"/>
      <c r="B150" s="7"/>
      <c r="C150" s="18"/>
      <c r="D150" s="18"/>
      <c r="E150" s="18"/>
      <c r="F150" s="18"/>
      <c r="G150" s="18"/>
      <c r="H150" s="18"/>
      <c r="I150" s="35"/>
      <c r="J150" s="18"/>
      <c r="K150" s="7"/>
    </row>
    <row r="151" spans="1:11" x14ac:dyDescent="0.3">
      <c r="A151" s="18"/>
      <c r="B151" s="7"/>
      <c r="C151" s="18"/>
      <c r="D151" s="18"/>
      <c r="E151" s="18"/>
      <c r="F151" s="18"/>
      <c r="G151" s="18"/>
      <c r="H151" s="18"/>
      <c r="I151" s="35"/>
      <c r="J151" s="18"/>
      <c r="K151" s="7"/>
    </row>
    <row r="152" spans="1:11" x14ac:dyDescent="0.3">
      <c r="A152" s="18"/>
      <c r="B152" s="7"/>
      <c r="C152" s="18"/>
      <c r="D152" s="18"/>
      <c r="E152" s="18"/>
      <c r="F152" s="18"/>
      <c r="G152" s="18"/>
      <c r="H152" s="18"/>
      <c r="I152" s="35"/>
      <c r="J152" s="18"/>
      <c r="K152" s="7"/>
    </row>
    <row r="153" spans="1:11" x14ac:dyDescent="0.3">
      <c r="A153" s="18"/>
      <c r="B153" s="7"/>
      <c r="C153" s="18"/>
      <c r="D153" s="18"/>
      <c r="E153" s="18"/>
      <c r="F153" s="18"/>
      <c r="G153" s="18"/>
      <c r="H153" s="18"/>
      <c r="I153" s="35"/>
      <c r="J153" s="18"/>
      <c r="K153" s="7"/>
    </row>
    <row r="154" spans="1:11" x14ac:dyDescent="0.3">
      <c r="A154" s="18"/>
      <c r="B154" s="7"/>
      <c r="C154" s="18"/>
      <c r="D154" s="18"/>
      <c r="E154" s="18"/>
      <c r="F154" s="18"/>
      <c r="G154" s="18"/>
      <c r="H154" s="18"/>
      <c r="I154" s="35"/>
      <c r="J154" s="18"/>
      <c r="K154" s="7"/>
    </row>
    <row r="155" spans="1:11" x14ac:dyDescent="0.3">
      <c r="A155" s="18"/>
      <c r="B155" s="7"/>
      <c r="C155" s="18"/>
      <c r="D155" s="18"/>
      <c r="E155" s="18"/>
      <c r="F155" s="18"/>
      <c r="G155" s="18"/>
      <c r="H155" s="18"/>
      <c r="I155" s="35"/>
      <c r="J155" s="18"/>
      <c r="K155" s="7"/>
    </row>
    <row r="156" spans="1:11" x14ac:dyDescent="0.3">
      <c r="A156" s="18"/>
      <c r="B156" s="7"/>
      <c r="C156" s="18"/>
      <c r="D156" s="18"/>
      <c r="E156" s="18"/>
      <c r="F156" s="18"/>
      <c r="G156" s="18"/>
      <c r="H156" s="18"/>
      <c r="I156" s="35"/>
      <c r="J156" s="18"/>
      <c r="K156" s="7"/>
    </row>
    <row r="157" spans="1:11" x14ac:dyDescent="0.3">
      <c r="A157" s="18"/>
      <c r="B157" s="7"/>
      <c r="C157" s="18"/>
      <c r="D157" s="18"/>
      <c r="E157" s="18"/>
      <c r="F157" s="18"/>
      <c r="G157" s="18"/>
      <c r="H157" s="18"/>
      <c r="I157" s="35"/>
      <c r="J157" s="18"/>
      <c r="K157" s="7"/>
    </row>
    <row r="158" spans="1:11" x14ac:dyDescent="0.3">
      <c r="A158" s="18"/>
      <c r="B158" s="7"/>
      <c r="C158" s="18"/>
      <c r="D158" s="18"/>
      <c r="E158" s="18"/>
      <c r="F158" s="18"/>
      <c r="G158" s="18"/>
      <c r="H158" s="18"/>
      <c r="I158" s="35"/>
      <c r="J158" s="18"/>
      <c r="K158" s="7"/>
    </row>
    <row r="159" spans="1:11" x14ac:dyDescent="0.3">
      <c r="A159" s="18"/>
      <c r="B159" s="7"/>
      <c r="C159" s="18"/>
      <c r="D159" s="18"/>
      <c r="E159" s="18"/>
      <c r="F159" s="18"/>
      <c r="G159" s="18"/>
      <c r="H159" s="18"/>
      <c r="I159" s="35"/>
      <c r="J159" s="18"/>
      <c r="K159" s="7"/>
    </row>
    <row r="160" spans="1:11" x14ac:dyDescent="0.3">
      <c r="A160" s="18"/>
      <c r="B160" s="7"/>
      <c r="C160" s="18"/>
      <c r="D160" s="18"/>
      <c r="E160" s="18"/>
      <c r="F160" s="18"/>
      <c r="G160" s="18"/>
      <c r="H160" s="18"/>
      <c r="I160" s="35"/>
      <c r="J160" s="18"/>
      <c r="K160" s="7"/>
    </row>
    <row r="161" spans="1:11" x14ac:dyDescent="0.3">
      <c r="A161" s="18"/>
      <c r="B161" s="7"/>
      <c r="C161" s="18"/>
      <c r="D161" s="18"/>
      <c r="E161" s="18"/>
      <c r="F161" s="18"/>
      <c r="G161" s="18"/>
      <c r="H161" s="18"/>
      <c r="I161" s="35"/>
      <c r="J161" s="18"/>
      <c r="K161" s="7"/>
    </row>
    <row r="162" spans="1:11" x14ac:dyDescent="0.3">
      <c r="A162" s="18"/>
      <c r="B162" s="7"/>
      <c r="C162" s="18"/>
      <c r="D162" s="18"/>
      <c r="E162" s="18"/>
      <c r="F162" s="18"/>
      <c r="G162" s="18"/>
      <c r="H162" s="18"/>
      <c r="I162" s="35"/>
      <c r="J162" s="18"/>
      <c r="K162" s="7"/>
    </row>
    <row r="163" spans="1:11" x14ac:dyDescent="0.3">
      <c r="A163" s="18"/>
      <c r="B163" s="7"/>
      <c r="C163" s="18"/>
      <c r="D163" s="18"/>
      <c r="E163" s="18"/>
      <c r="F163" s="18"/>
      <c r="G163" s="18"/>
      <c r="H163" s="18"/>
      <c r="I163" s="35"/>
      <c r="J163" s="18"/>
      <c r="K163" s="7"/>
    </row>
    <row r="164" spans="1:11" x14ac:dyDescent="0.3">
      <c r="A164" s="18"/>
      <c r="B164" s="7"/>
      <c r="C164" s="18"/>
      <c r="D164" s="18"/>
      <c r="E164" s="18"/>
      <c r="F164" s="18"/>
      <c r="G164" s="18"/>
      <c r="H164" s="18"/>
      <c r="I164" s="35"/>
      <c r="J164" s="18"/>
      <c r="K164" s="7"/>
    </row>
    <row r="165" spans="1:11" x14ac:dyDescent="0.3">
      <c r="A165" s="18"/>
      <c r="B165" s="7"/>
      <c r="C165" s="18"/>
      <c r="D165" s="18"/>
      <c r="E165" s="18"/>
      <c r="F165" s="18"/>
      <c r="G165" s="18"/>
      <c r="H165" s="18"/>
      <c r="I165" s="35"/>
      <c r="J165" s="18"/>
      <c r="K165" s="7"/>
    </row>
    <row r="166" spans="1:11" x14ac:dyDescent="0.3">
      <c r="A166" s="18"/>
      <c r="B166" s="7"/>
      <c r="C166" s="18"/>
      <c r="D166" s="18"/>
      <c r="E166" s="18"/>
      <c r="F166" s="18"/>
      <c r="G166" s="18"/>
      <c r="H166" s="18"/>
      <c r="I166" s="35"/>
      <c r="J166" s="18"/>
      <c r="K166" s="7"/>
    </row>
    <row r="167" spans="1:11" x14ac:dyDescent="0.3">
      <c r="A167" s="18"/>
      <c r="B167" s="7"/>
      <c r="C167" s="18"/>
      <c r="D167" s="18"/>
      <c r="E167" s="18"/>
      <c r="F167" s="18"/>
      <c r="G167" s="18"/>
      <c r="H167" s="18"/>
      <c r="I167" s="35"/>
      <c r="J167" s="18"/>
      <c r="K167" s="7"/>
    </row>
    <row r="168" spans="1:11" x14ac:dyDescent="0.3">
      <c r="A168" s="18"/>
      <c r="B168" s="7"/>
      <c r="C168" s="18"/>
      <c r="D168" s="18"/>
      <c r="E168" s="18"/>
      <c r="F168" s="18"/>
      <c r="G168" s="18"/>
      <c r="H168" s="18"/>
      <c r="I168" s="35"/>
      <c r="J168" s="18"/>
      <c r="K168" s="7"/>
    </row>
    <row r="169" spans="1:11" x14ac:dyDescent="0.3">
      <c r="A169" s="18"/>
      <c r="B169" s="7"/>
      <c r="C169" s="18"/>
      <c r="D169" s="18"/>
      <c r="E169" s="18"/>
      <c r="F169" s="18"/>
      <c r="G169" s="18"/>
      <c r="H169" s="18"/>
      <c r="I169" s="35"/>
      <c r="J169" s="18"/>
      <c r="K169" s="7"/>
    </row>
    <row r="170" spans="1:11" x14ac:dyDescent="0.3">
      <c r="A170" s="18"/>
      <c r="B170" s="7"/>
      <c r="C170" s="18"/>
      <c r="D170" s="18"/>
      <c r="E170" s="18"/>
      <c r="F170" s="18"/>
      <c r="G170" s="18"/>
      <c r="H170" s="18"/>
      <c r="I170" s="35"/>
      <c r="J170" s="18"/>
      <c r="K170" s="7"/>
    </row>
    <row r="171" spans="1:11" x14ac:dyDescent="0.3">
      <c r="A171" s="18"/>
      <c r="B171" s="7"/>
      <c r="C171" s="18"/>
      <c r="D171" s="18"/>
      <c r="E171" s="18"/>
      <c r="F171" s="18"/>
      <c r="G171" s="18"/>
      <c r="H171" s="18"/>
      <c r="I171" s="35"/>
      <c r="J171" s="18"/>
      <c r="K171" s="7"/>
    </row>
    <row r="172" spans="1:11" x14ac:dyDescent="0.3">
      <c r="A172" s="18"/>
      <c r="B172" s="7"/>
      <c r="C172" s="18"/>
      <c r="D172" s="18"/>
      <c r="E172" s="18"/>
      <c r="F172" s="18"/>
      <c r="G172" s="18"/>
      <c r="H172" s="18"/>
      <c r="I172" s="35"/>
      <c r="J172" s="18"/>
      <c r="K172" s="7"/>
    </row>
    <row r="173" spans="1:11" x14ac:dyDescent="0.3">
      <c r="A173" s="18"/>
      <c r="B173" s="7"/>
      <c r="C173" s="18"/>
      <c r="D173" s="18"/>
      <c r="E173" s="18"/>
      <c r="F173" s="18"/>
      <c r="G173" s="18"/>
      <c r="H173" s="18"/>
      <c r="I173" s="35"/>
      <c r="J173" s="18"/>
      <c r="K173" s="7"/>
    </row>
    <row r="174" spans="1:11" x14ac:dyDescent="0.3">
      <c r="A174" s="18"/>
      <c r="B174" s="7"/>
      <c r="C174" s="18"/>
      <c r="D174" s="18"/>
      <c r="E174" s="18"/>
      <c r="F174" s="18"/>
      <c r="G174" s="18"/>
      <c r="H174" s="18"/>
      <c r="I174" s="35"/>
      <c r="J174" s="18"/>
      <c r="K174" s="7"/>
    </row>
    <row r="175" spans="1:11" x14ac:dyDescent="0.3">
      <c r="A175" s="18"/>
      <c r="B175" s="7"/>
      <c r="C175" s="18"/>
      <c r="D175" s="18"/>
      <c r="E175" s="18"/>
      <c r="F175" s="18"/>
      <c r="G175" s="18"/>
      <c r="H175" s="18"/>
      <c r="I175" s="35"/>
      <c r="J175" s="18"/>
      <c r="K175" s="7"/>
    </row>
    <row r="176" spans="1:11" x14ac:dyDescent="0.3">
      <c r="A176" s="18"/>
      <c r="B176" s="7"/>
      <c r="C176" s="18"/>
      <c r="D176" s="18"/>
      <c r="E176" s="18"/>
      <c r="F176" s="18"/>
      <c r="G176" s="18"/>
      <c r="H176" s="18"/>
      <c r="I176" s="35"/>
      <c r="J176" s="18"/>
      <c r="K176" s="7"/>
    </row>
    <row r="177" spans="1:11" x14ac:dyDescent="0.3">
      <c r="A177" s="18"/>
      <c r="B177" s="7"/>
      <c r="C177" s="18"/>
      <c r="D177" s="18"/>
      <c r="E177" s="18"/>
      <c r="F177" s="18"/>
      <c r="G177" s="18"/>
      <c r="H177" s="18"/>
      <c r="I177" s="35"/>
      <c r="J177" s="18"/>
      <c r="K177" s="7"/>
    </row>
    <row r="178" spans="1:11" x14ac:dyDescent="0.3">
      <c r="A178" s="18"/>
      <c r="B178" s="7"/>
      <c r="C178" s="18"/>
      <c r="D178" s="18"/>
      <c r="E178" s="18"/>
      <c r="F178" s="18"/>
      <c r="G178" s="18"/>
      <c r="H178" s="18"/>
      <c r="I178" s="35"/>
      <c r="J178" s="18"/>
      <c r="K178" s="7"/>
    </row>
    <row r="179" spans="1:11" x14ac:dyDescent="0.3">
      <c r="A179" s="18"/>
      <c r="B179" s="7"/>
      <c r="C179" s="18"/>
      <c r="D179" s="18"/>
      <c r="E179" s="18"/>
      <c r="F179" s="18"/>
      <c r="G179" s="18"/>
      <c r="H179" s="18"/>
      <c r="I179" s="35"/>
      <c r="J179" s="18"/>
      <c r="K179" s="7"/>
    </row>
    <row r="180" spans="1:11" x14ac:dyDescent="0.3">
      <c r="A180" s="18"/>
      <c r="B180" s="7"/>
      <c r="C180" s="18"/>
      <c r="D180" s="18"/>
      <c r="E180" s="18"/>
      <c r="F180" s="18"/>
      <c r="G180" s="18"/>
      <c r="H180" s="18"/>
      <c r="I180" s="35"/>
      <c r="J180" s="18"/>
      <c r="K180" s="7"/>
    </row>
    <row r="181" spans="1:11" x14ac:dyDescent="0.3">
      <c r="A181" s="18"/>
      <c r="B181" s="7"/>
      <c r="C181" s="18"/>
      <c r="D181" s="18"/>
      <c r="E181" s="18"/>
      <c r="F181" s="18"/>
      <c r="G181" s="18"/>
      <c r="H181" s="18"/>
      <c r="I181" s="35"/>
      <c r="J181" s="18"/>
      <c r="K181" s="7"/>
    </row>
    <row r="182" spans="1:11" x14ac:dyDescent="0.3">
      <c r="A182" s="18"/>
      <c r="B182" s="7"/>
      <c r="C182" s="18"/>
      <c r="D182" s="18"/>
      <c r="E182" s="18"/>
      <c r="F182" s="18"/>
      <c r="G182" s="18"/>
      <c r="H182" s="18"/>
      <c r="I182" s="35"/>
      <c r="J182" s="18"/>
      <c r="K182" s="7"/>
    </row>
    <row r="183" spans="1:11" x14ac:dyDescent="0.3">
      <c r="A183" s="18"/>
      <c r="B183" s="7"/>
      <c r="C183" s="18"/>
      <c r="D183" s="18"/>
      <c r="E183" s="18"/>
      <c r="F183" s="18"/>
      <c r="G183" s="18"/>
      <c r="H183" s="18"/>
      <c r="I183" s="35"/>
      <c r="J183" s="18"/>
      <c r="K183" s="7"/>
    </row>
    <row r="184" spans="1:11" x14ac:dyDescent="0.3">
      <c r="A184" s="18"/>
      <c r="B184" s="7"/>
      <c r="C184" s="18"/>
      <c r="D184" s="18"/>
      <c r="E184" s="18"/>
      <c r="F184" s="18"/>
      <c r="G184" s="18"/>
      <c r="H184" s="18"/>
      <c r="I184" s="35"/>
      <c r="J184" s="18"/>
      <c r="K184" s="7"/>
    </row>
    <row r="185" spans="1:11" x14ac:dyDescent="0.3">
      <c r="A185" s="18"/>
      <c r="B185" s="7"/>
      <c r="C185" s="18"/>
      <c r="D185" s="18"/>
      <c r="E185" s="18"/>
      <c r="F185" s="18"/>
      <c r="G185" s="18"/>
      <c r="H185" s="18"/>
      <c r="I185" s="35"/>
      <c r="J185" s="18"/>
      <c r="K185" s="7"/>
    </row>
    <row r="186" spans="1:11" x14ac:dyDescent="0.3">
      <c r="A186" s="18"/>
      <c r="B186" s="7"/>
      <c r="C186" s="18"/>
      <c r="D186" s="18"/>
      <c r="E186" s="18"/>
      <c r="F186" s="18"/>
      <c r="G186" s="18"/>
      <c r="H186" s="18"/>
      <c r="I186" s="35"/>
      <c r="J186" s="18"/>
      <c r="K186" s="7"/>
    </row>
    <row r="187" spans="1:11" x14ac:dyDescent="0.3">
      <c r="A187" s="18"/>
      <c r="B187" s="7"/>
      <c r="C187" s="18"/>
      <c r="D187" s="18"/>
      <c r="E187" s="18"/>
      <c r="F187" s="18"/>
      <c r="G187" s="18"/>
      <c r="H187" s="18"/>
      <c r="I187" s="35"/>
      <c r="J187" s="18"/>
      <c r="K187" s="7"/>
    </row>
    <row r="188" spans="1:11" x14ac:dyDescent="0.3">
      <c r="A188" s="18"/>
      <c r="B188" s="7"/>
      <c r="C188" s="18"/>
      <c r="D188" s="18"/>
      <c r="E188" s="18"/>
      <c r="F188" s="18"/>
      <c r="G188" s="18"/>
      <c r="H188" s="18"/>
      <c r="I188" s="35"/>
      <c r="J188" s="18"/>
      <c r="K188" s="7"/>
    </row>
    <row r="189" spans="1:11" x14ac:dyDescent="0.3">
      <c r="A189" s="18"/>
      <c r="B189" s="7"/>
      <c r="C189" s="18"/>
      <c r="D189" s="18"/>
      <c r="E189" s="18"/>
      <c r="F189" s="18"/>
      <c r="G189" s="18"/>
      <c r="H189" s="18"/>
      <c r="I189" s="35"/>
      <c r="J189" s="18"/>
      <c r="K189" s="7"/>
    </row>
    <row r="190" spans="1:11" x14ac:dyDescent="0.3">
      <c r="A190" s="18"/>
      <c r="B190" s="7"/>
      <c r="C190" s="18"/>
      <c r="D190" s="18"/>
      <c r="E190" s="18"/>
      <c r="F190" s="18"/>
      <c r="G190" s="18"/>
      <c r="H190" s="18"/>
      <c r="I190" s="35"/>
      <c r="J190" s="18"/>
      <c r="K190" s="7"/>
    </row>
    <row r="191" spans="1:11" x14ac:dyDescent="0.3">
      <c r="A191" s="18"/>
      <c r="B191" s="7"/>
      <c r="C191" s="18"/>
      <c r="D191" s="18"/>
      <c r="E191" s="18"/>
      <c r="F191" s="18"/>
      <c r="G191" s="18"/>
      <c r="H191" s="18"/>
      <c r="I191" s="35"/>
      <c r="J191" s="18"/>
      <c r="K191" s="7"/>
    </row>
    <row r="192" spans="1:11" x14ac:dyDescent="0.3">
      <c r="A192" s="18"/>
      <c r="B192" s="7"/>
      <c r="C192" s="18"/>
      <c r="D192" s="18"/>
      <c r="E192" s="18"/>
      <c r="F192" s="18"/>
      <c r="G192" s="18"/>
      <c r="H192" s="18"/>
      <c r="I192" s="35"/>
      <c r="J192" s="18"/>
      <c r="K192" s="7"/>
    </row>
    <row r="193" spans="1:11" x14ac:dyDescent="0.3">
      <c r="A193" s="18"/>
      <c r="B193" s="7"/>
      <c r="C193" s="18"/>
      <c r="D193" s="18"/>
      <c r="E193" s="18"/>
      <c r="F193" s="18"/>
      <c r="G193" s="18"/>
      <c r="H193" s="18"/>
      <c r="I193" s="35"/>
      <c r="J193" s="18"/>
      <c r="K193" s="7"/>
    </row>
    <row r="194" spans="1:11" x14ac:dyDescent="0.3">
      <c r="A194" s="18"/>
      <c r="B194" s="7"/>
      <c r="C194" s="18"/>
      <c r="D194" s="18"/>
      <c r="E194" s="18"/>
      <c r="F194" s="18"/>
      <c r="G194" s="18"/>
      <c r="H194" s="18"/>
      <c r="I194" s="35"/>
      <c r="J194" s="18"/>
      <c r="K194" s="7"/>
    </row>
    <row r="195" spans="1:11" x14ac:dyDescent="0.3">
      <c r="A195" s="18"/>
      <c r="B195" s="7"/>
      <c r="C195" s="18"/>
      <c r="D195" s="18"/>
      <c r="E195" s="18"/>
      <c r="F195" s="18"/>
      <c r="G195" s="18"/>
      <c r="H195" s="18"/>
      <c r="I195" s="35"/>
      <c r="J195" s="18"/>
      <c r="K195" s="7"/>
    </row>
    <row r="196" spans="1:11" x14ac:dyDescent="0.3">
      <c r="A196" s="18"/>
      <c r="B196" s="7"/>
      <c r="C196" s="18"/>
      <c r="D196" s="18"/>
      <c r="E196" s="18"/>
      <c r="F196" s="18"/>
      <c r="G196" s="18"/>
      <c r="H196" s="18"/>
      <c r="I196" s="35"/>
      <c r="J196" s="18"/>
      <c r="K196" s="7"/>
    </row>
    <row r="197" spans="1:11" x14ac:dyDescent="0.3">
      <c r="A197" s="18"/>
      <c r="B197" s="7"/>
      <c r="C197" s="18"/>
      <c r="D197" s="18"/>
      <c r="E197" s="18"/>
      <c r="F197" s="18"/>
      <c r="G197" s="18"/>
      <c r="H197" s="18"/>
      <c r="I197" s="35"/>
      <c r="J197" s="18"/>
      <c r="K197" s="7"/>
    </row>
    <row r="198" spans="1:11" x14ac:dyDescent="0.3">
      <c r="A198" s="18"/>
      <c r="B198" s="7"/>
      <c r="C198" s="18"/>
      <c r="D198" s="18"/>
      <c r="E198" s="18"/>
      <c r="F198" s="18"/>
      <c r="G198" s="18"/>
      <c r="H198" s="18"/>
      <c r="I198" s="35"/>
      <c r="J198" s="18"/>
      <c r="K198" s="7"/>
    </row>
    <row r="199" spans="1:11" x14ac:dyDescent="0.3">
      <c r="A199" s="18"/>
      <c r="B199" s="7"/>
      <c r="C199" s="18"/>
      <c r="D199" s="18"/>
      <c r="E199" s="18"/>
      <c r="F199" s="18"/>
      <c r="G199" s="18"/>
      <c r="H199" s="18"/>
      <c r="I199" s="35"/>
      <c r="J199" s="18"/>
      <c r="K199" s="7"/>
    </row>
    <row r="200" spans="1:11" x14ac:dyDescent="0.3">
      <c r="A200" s="18"/>
      <c r="B200" s="7"/>
      <c r="C200" s="18"/>
      <c r="D200" s="18"/>
      <c r="E200" s="18"/>
      <c r="F200" s="18"/>
      <c r="G200" s="18"/>
      <c r="H200" s="18"/>
      <c r="I200" s="35"/>
      <c r="J200" s="18"/>
      <c r="K200" s="7"/>
    </row>
    <row r="201" spans="1:11" x14ac:dyDescent="0.3">
      <c r="A201" s="18"/>
      <c r="B201" s="7"/>
      <c r="C201" s="18"/>
      <c r="D201" s="18"/>
      <c r="E201" s="18"/>
      <c r="F201" s="18"/>
      <c r="G201" s="18"/>
      <c r="H201" s="18"/>
      <c r="I201" s="35"/>
      <c r="J201" s="18"/>
      <c r="K201" s="7"/>
    </row>
    <row r="202" spans="1:11" x14ac:dyDescent="0.3">
      <c r="A202" s="18"/>
      <c r="B202" s="7"/>
      <c r="C202" s="18"/>
      <c r="D202" s="18"/>
      <c r="E202" s="18"/>
      <c r="F202" s="18"/>
      <c r="G202" s="18"/>
      <c r="H202" s="18"/>
      <c r="I202" s="35"/>
      <c r="J202" s="18"/>
      <c r="K202" s="7"/>
    </row>
    <row r="203" spans="1:11" x14ac:dyDescent="0.3">
      <c r="A203" s="18"/>
      <c r="B203" s="7"/>
      <c r="C203" s="18"/>
      <c r="D203" s="18"/>
      <c r="E203" s="18"/>
      <c r="F203" s="18"/>
      <c r="G203" s="18"/>
      <c r="H203" s="18"/>
      <c r="I203" s="35"/>
      <c r="J203" s="18"/>
      <c r="K203" s="7"/>
    </row>
    <row r="204" spans="1:11" x14ac:dyDescent="0.3">
      <c r="A204" s="18"/>
      <c r="B204" s="7"/>
      <c r="C204" s="18"/>
      <c r="D204" s="18"/>
      <c r="E204" s="18"/>
      <c r="F204" s="18"/>
      <c r="G204" s="18"/>
      <c r="H204" s="18"/>
      <c r="I204" s="35"/>
      <c r="J204" s="18"/>
      <c r="K204" s="7"/>
    </row>
    <row r="205" spans="1:11" x14ac:dyDescent="0.3">
      <c r="A205" s="18"/>
      <c r="B205" s="7"/>
      <c r="C205" s="18"/>
      <c r="D205" s="18"/>
      <c r="E205" s="18"/>
      <c r="F205" s="18"/>
      <c r="G205" s="18"/>
      <c r="H205" s="18"/>
      <c r="I205" s="35"/>
      <c r="J205" s="18"/>
      <c r="K205" s="7"/>
    </row>
    <row r="206" spans="1:11" x14ac:dyDescent="0.3">
      <c r="A206" s="18"/>
      <c r="B206" s="7"/>
      <c r="C206" s="18"/>
      <c r="D206" s="18"/>
      <c r="E206" s="18"/>
      <c r="F206" s="18"/>
      <c r="G206" s="18"/>
      <c r="H206" s="18"/>
      <c r="I206" s="35"/>
      <c r="J206" s="18"/>
      <c r="K206" s="7"/>
    </row>
    <row r="207" spans="1:11" x14ac:dyDescent="0.3">
      <c r="A207" s="18"/>
      <c r="B207" s="7"/>
      <c r="C207" s="18"/>
      <c r="D207" s="18"/>
      <c r="E207" s="18"/>
      <c r="F207" s="18"/>
      <c r="G207" s="18"/>
      <c r="H207" s="18"/>
      <c r="I207" s="35"/>
      <c r="J207" s="18"/>
      <c r="K207" s="7"/>
    </row>
    <row r="208" spans="1:11" x14ac:dyDescent="0.3">
      <c r="A208" s="18"/>
      <c r="B208" s="7"/>
      <c r="C208" s="18"/>
      <c r="D208" s="18"/>
      <c r="E208" s="18"/>
      <c r="F208" s="18"/>
      <c r="G208" s="18"/>
      <c r="H208" s="18"/>
      <c r="I208" s="35"/>
      <c r="J208" s="18"/>
      <c r="K208" s="7"/>
    </row>
    <row r="209" spans="1:11" x14ac:dyDescent="0.3">
      <c r="A209" s="18"/>
      <c r="B209" s="7"/>
      <c r="C209" s="18"/>
      <c r="D209" s="18"/>
      <c r="E209" s="18"/>
      <c r="F209" s="18"/>
      <c r="G209" s="18"/>
      <c r="H209" s="18"/>
      <c r="I209" s="35"/>
      <c r="J209" s="18"/>
      <c r="K209" s="7"/>
    </row>
    <row r="210" spans="1:11" x14ac:dyDescent="0.3">
      <c r="A210" s="18"/>
      <c r="B210" s="7"/>
      <c r="C210" s="18"/>
      <c r="D210" s="18"/>
      <c r="E210" s="18"/>
      <c r="F210" s="18"/>
      <c r="G210" s="18"/>
      <c r="H210" s="18"/>
      <c r="I210" s="35"/>
      <c r="J210" s="18"/>
      <c r="K210" s="7"/>
    </row>
    <row r="211" spans="1:11" x14ac:dyDescent="0.3">
      <c r="A211" s="18"/>
      <c r="B211" s="7"/>
      <c r="C211" s="18"/>
      <c r="D211" s="18"/>
      <c r="E211" s="18"/>
      <c r="F211" s="18"/>
      <c r="G211" s="18"/>
      <c r="H211" s="18"/>
      <c r="I211" s="35"/>
      <c r="J211" s="18"/>
      <c r="K211" s="7"/>
    </row>
    <row r="212" spans="1:11" x14ac:dyDescent="0.3">
      <c r="A212" s="18"/>
      <c r="B212" s="7"/>
      <c r="C212" s="18"/>
      <c r="D212" s="18"/>
      <c r="E212" s="18"/>
      <c r="F212" s="18"/>
      <c r="G212" s="18"/>
      <c r="H212" s="18"/>
      <c r="I212" s="35"/>
      <c r="J212" s="18"/>
      <c r="K212" s="7"/>
    </row>
    <row r="213" spans="1:11" x14ac:dyDescent="0.3">
      <c r="A213" s="18"/>
      <c r="B213" s="7"/>
      <c r="C213" s="18"/>
      <c r="D213" s="18"/>
      <c r="E213" s="18"/>
      <c r="F213" s="18"/>
      <c r="G213" s="18"/>
      <c r="H213" s="18"/>
      <c r="I213" s="35"/>
      <c r="J213" s="18"/>
      <c r="K213" s="7"/>
    </row>
    <row r="214" spans="1:11" x14ac:dyDescent="0.3">
      <c r="A214" s="18"/>
      <c r="B214" s="7"/>
      <c r="C214" s="18"/>
      <c r="D214" s="18"/>
      <c r="E214" s="18"/>
      <c r="F214" s="18"/>
      <c r="G214" s="18"/>
      <c r="H214" s="18"/>
      <c r="I214" s="35"/>
      <c r="J214" s="18"/>
      <c r="K214" s="7"/>
    </row>
    <row r="215" spans="1:11" x14ac:dyDescent="0.3">
      <c r="A215" s="18"/>
      <c r="B215" s="7"/>
      <c r="C215" s="18"/>
      <c r="D215" s="18"/>
      <c r="E215" s="18"/>
      <c r="F215" s="18"/>
      <c r="G215" s="18"/>
      <c r="H215" s="18"/>
      <c r="I215" s="35"/>
      <c r="J215" s="18"/>
      <c r="K215" s="7"/>
    </row>
    <row r="216" spans="1:11" x14ac:dyDescent="0.3">
      <c r="A216" s="18"/>
      <c r="B216" s="7"/>
      <c r="C216" s="18"/>
      <c r="D216" s="18"/>
      <c r="E216" s="18"/>
      <c r="F216" s="18"/>
      <c r="G216" s="18"/>
      <c r="H216" s="18"/>
      <c r="I216" s="35"/>
      <c r="J216" s="18"/>
      <c r="K216" s="7"/>
    </row>
    <row r="217" spans="1:11" x14ac:dyDescent="0.3">
      <c r="A217" s="18"/>
      <c r="B217" s="7"/>
      <c r="C217" s="18"/>
      <c r="D217" s="18"/>
      <c r="E217" s="18"/>
      <c r="F217" s="18"/>
      <c r="G217" s="18"/>
      <c r="H217" s="18"/>
      <c r="I217" s="35"/>
      <c r="J217" s="18"/>
      <c r="K217" s="7"/>
    </row>
    <row r="218" spans="1:11" x14ac:dyDescent="0.3">
      <c r="A218" s="18"/>
      <c r="B218" s="7"/>
      <c r="C218" s="18"/>
      <c r="D218" s="18"/>
      <c r="E218" s="18"/>
      <c r="F218" s="18"/>
      <c r="G218" s="18"/>
      <c r="H218" s="18"/>
      <c r="I218" s="35"/>
      <c r="J218" s="18"/>
      <c r="K218" s="7"/>
    </row>
    <row r="219" spans="1:11" x14ac:dyDescent="0.3">
      <c r="A219" s="18"/>
      <c r="B219" s="7"/>
      <c r="C219" s="18"/>
      <c r="D219" s="18"/>
      <c r="E219" s="18"/>
      <c r="F219" s="18"/>
      <c r="G219" s="18"/>
      <c r="H219" s="18"/>
      <c r="I219" s="35"/>
      <c r="J219" s="18"/>
      <c r="K219" s="7"/>
    </row>
    <row r="220" spans="1:11" x14ac:dyDescent="0.3">
      <c r="A220" s="18"/>
      <c r="B220" s="7"/>
      <c r="C220" s="18"/>
      <c r="D220" s="18"/>
      <c r="E220" s="18"/>
      <c r="F220" s="18"/>
      <c r="G220" s="18"/>
      <c r="H220" s="18"/>
      <c r="I220" s="35"/>
      <c r="J220" s="18"/>
      <c r="K220" s="7"/>
    </row>
    <row r="221" spans="1:11" x14ac:dyDescent="0.3">
      <c r="A221" s="18"/>
      <c r="B221" s="7"/>
      <c r="C221" s="18"/>
      <c r="D221" s="18"/>
      <c r="E221" s="18"/>
      <c r="F221" s="18"/>
      <c r="G221" s="18"/>
      <c r="H221" s="18"/>
      <c r="I221" s="35"/>
      <c r="J221" s="18"/>
      <c r="K221" s="7"/>
    </row>
    <row r="222" spans="1:11" x14ac:dyDescent="0.3">
      <c r="A222" s="18"/>
      <c r="B222" s="7"/>
      <c r="C222" s="18"/>
      <c r="D222" s="18"/>
      <c r="E222" s="18"/>
      <c r="F222" s="18"/>
      <c r="G222" s="18"/>
      <c r="H222" s="18"/>
      <c r="I222" s="35"/>
      <c r="J222" s="18"/>
      <c r="K222" s="7"/>
    </row>
    <row r="223" spans="1:11" x14ac:dyDescent="0.3">
      <c r="A223" s="18"/>
      <c r="B223" s="7"/>
      <c r="C223" s="18"/>
      <c r="D223" s="18"/>
      <c r="E223" s="18"/>
      <c r="F223" s="18"/>
      <c r="G223" s="18"/>
      <c r="H223" s="18"/>
      <c r="I223" s="35"/>
      <c r="J223" s="18"/>
      <c r="K223" s="7"/>
    </row>
    <row r="224" spans="1:11" x14ac:dyDescent="0.3">
      <c r="A224" s="18"/>
      <c r="B224" s="7"/>
      <c r="C224" s="18"/>
      <c r="D224" s="18"/>
      <c r="E224" s="18"/>
      <c r="F224" s="18"/>
      <c r="G224" s="18"/>
      <c r="H224" s="18"/>
      <c r="I224" s="35"/>
      <c r="J224" s="18"/>
      <c r="K224" s="7"/>
    </row>
    <row r="225" spans="1:11" x14ac:dyDescent="0.3">
      <c r="A225" s="18"/>
      <c r="B225" s="7"/>
      <c r="C225" s="18"/>
      <c r="D225" s="18"/>
      <c r="E225" s="18"/>
      <c r="F225" s="18"/>
      <c r="G225" s="18"/>
      <c r="H225" s="18"/>
      <c r="I225" s="35"/>
      <c r="J225" s="18"/>
      <c r="K225" s="7"/>
    </row>
    <row r="226" spans="1:11" x14ac:dyDescent="0.3">
      <c r="A226" s="18"/>
      <c r="B226" s="7"/>
      <c r="C226" s="18"/>
      <c r="D226" s="18"/>
      <c r="E226" s="18"/>
      <c r="F226" s="18"/>
      <c r="G226" s="18"/>
      <c r="H226" s="18"/>
      <c r="I226" s="35"/>
      <c r="J226" s="18"/>
      <c r="K226" s="7"/>
    </row>
    <row r="227" spans="1:11" x14ac:dyDescent="0.3">
      <c r="A227" s="18"/>
      <c r="B227" s="7"/>
      <c r="C227" s="18"/>
      <c r="D227" s="18"/>
      <c r="E227" s="18"/>
      <c r="F227" s="18"/>
      <c r="G227" s="18"/>
      <c r="H227" s="18"/>
      <c r="I227" s="35"/>
      <c r="J227" s="18"/>
      <c r="K227" s="7"/>
    </row>
    <row r="228" spans="1:11" x14ac:dyDescent="0.3">
      <c r="A228" s="18"/>
      <c r="B228" s="7"/>
      <c r="C228" s="18"/>
      <c r="D228" s="18"/>
      <c r="E228" s="18"/>
      <c r="F228" s="18"/>
      <c r="G228" s="18"/>
      <c r="H228" s="18"/>
      <c r="I228" s="35"/>
      <c r="J228" s="18"/>
      <c r="K228" s="7"/>
    </row>
    <row r="229" spans="1:11" x14ac:dyDescent="0.3">
      <c r="A229" s="18"/>
      <c r="B229" s="7"/>
      <c r="C229" s="18"/>
      <c r="D229" s="18"/>
      <c r="E229" s="18"/>
      <c r="F229" s="18"/>
      <c r="G229" s="18"/>
      <c r="H229" s="18"/>
      <c r="I229" s="35"/>
      <c r="J229" s="18"/>
      <c r="K229" s="7"/>
    </row>
    <row r="230" spans="1:11" x14ac:dyDescent="0.3">
      <c r="A230" s="18"/>
      <c r="B230" s="7"/>
      <c r="C230" s="18"/>
      <c r="D230" s="18"/>
      <c r="E230" s="18"/>
      <c r="F230" s="18"/>
      <c r="G230" s="18"/>
      <c r="H230" s="18"/>
      <c r="I230" s="35"/>
      <c r="J230" s="18"/>
      <c r="K230" s="7"/>
    </row>
    <row r="231" spans="1:11" x14ac:dyDescent="0.3">
      <c r="A231" s="18"/>
      <c r="B231" s="7"/>
      <c r="C231" s="18"/>
      <c r="D231" s="18"/>
      <c r="E231" s="18"/>
      <c r="F231" s="18"/>
      <c r="G231" s="18"/>
      <c r="H231" s="18"/>
      <c r="I231" s="35"/>
      <c r="J231" s="18"/>
      <c r="K231" s="7"/>
    </row>
    <row r="232" spans="1:11" x14ac:dyDescent="0.3">
      <c r="A232" s="18"/>
      <c r="B232" s="7"/>
      <c r="C232" s="18"/>
      <c r="D232" s="18"/>
      <c r="E232" s="18"/>
      <c r="F232" s="18"/>
      <c r="G232" s="18"/>
      <c r="H232" s="18"/>
      <c r="I232" s="35"/>
      <c r="J232" s="18"/>
      <c r="K232" s="7"/>
    </row>
    <row r="233" spans="1:11" x14ac:dyDescent="0.3">
      <c r="A233" s="18"/>
      <c r="B233" s="7"/>
      <c r="C233" s="18"/>
      <c r="D233" s="18"/>
      <c r="E233" s="18"/>
      <c r="F233" s="18"/>
      <c r="G233" s="18"/>
      <c r="H233" s="18"/>
      <c r="I233" s="35"/>
      <c r="J233" s="18"/>
      <c r="K233" s="7"/>
    </row>
    <row r="234" spans="1:11" x14ac:dyDescent="0.3">
      <c r="A234" s="18"/>
      <c r="B234" s="7"/>
      <c r="C234" s="18"/>
      <c r="D234" s="18"/>
      <c r="E234" s="18"/>
      <c r="F234" s="18"/>
      <c r="G234" s="18"/>
      <c r="H234" s="18"/>
      <c r="I234" s="35"/>
      <c r="J234" s="18"/>
      <c r="K234" s="7"/>
    </row>
    <row r="235" spans="1:11" x14ac:dyDescent="0.3">
      <c r="A235" s="18"/>
      <c r="B235" s="7"/>
      <c r="C235" s="18"/>
      <c r="D235" s="18"/>
      <c r="E235" s="18"/>
      <c r="F235" s="18"/>
      <c r="G235" s="18"/>
      <c r="H235" s="18"/>
      <c r="I235" s="35"/>
      <c r="J235" s="18"/>
      <c r="K235" s="7"/>
    </row>
    <row r="236" spans="1:11" x14ac:dyDescent="0.3">
      <c r="A236" s="18"/>
      <c r="B236" s="7"/>
      <c r="C236" s="18"/>
      <c r="D236" s="18"/>
      <c r="E236" s="18"/>
      <c r="F236" s="18"/>
      <c r="G236" s="18"/>
      <c r="H236" s="18"/>
      <c r="I236" s="35"/>
      <c r="J236" s="18"/>
      <c r="K236" s="7"/>
    </row>
    <row r="237" spans="1:11" x14ac:dyDescent="0.3">
      <c r="A237" s="18"/>
      <c r="B237" s="7"/>
      <c r="C237" s="18"/>
      <c r="D237" s="18"/>
      <c r="E237" s="18"/>
      <c r="F237" s="18"/>
      <c r="G237" s="18"/>
      <c r="H237" s="18"/>
      <c r="I237" s="35"/>
      <c r="J237" s="18"/>
      <c r="K237" s="7"/>
    </row>
    <row r="238" spans="1:11" x14ac:dyDescent="0.3">
      <c r="A238" s="18"/>
      <c r="B238" s="7"/>
      <c r="C238" s="18"/>
      <c r="D238" s="18"/>
      <c r="E238" s="18"/>
      <c r="F238" s="18"/>
      <c r="G238" s="18"/>
      <c r="H238" s="18"/>
      <c r="I238" s="35"/>
      <c r="J238" s="18"/>
      <c r="K238" s="7"/>
    </row>
    <row r="239" spans="1:11" x14ac:dyDescent="0.3">
      <c r="A239" s="18"/>
      <c r="B239" s="7"/>
      <c r="C239" s="18"/>
      <c r="D239" s="18"/>
      <c r="E239" s="18"/>
      <c r="F239" s="18"/>
      <c r="G239" s="18"/>
      <c r="H239" s="18"/>
      <c r="I239" s="35"/>
      <c r="J239" s="18"/>
      <c r="K239" s="7"/>
    </row>
    <row r="240" spans="1:11" x14ac:dyDescent="0.3">
      <c r="A240" s="18"/>
      <c r="B240" s="7"/>
      <c r="C240" s="18"/>
      <c r="D240" s="18"/>
      <c r="E240" s="18"/>
      <c r="F240" s="18"/>
      <c r="G240" s="18"/>
      <c r="H240" s="18"/>
      <c r="I240" s="35"/>
      <c r="J240" s="18"/>
      <c r="K240" s="7"/>
    </row>
    <row r="241" spans="1:11" x14ac:dyDescent="0.3">
      <c r="A241" s="18"/>
      <c r="B241" s="7"/>
      <c r="C241" s="18"/>
      <c r="D241" s="18"/>
      <c r="E241" s="18"/>
      <c r="F241" s="18"/>
      <c r="G241" s="18"/>
      <c r="H241" s="18"/>
      <c r="I241" s="35"/>
      <c r="J241" s="18"/>
      <c r="K241" s="7"/>
    </row>
    <row r="242" spans="1:11" x14ac:dyDescent="0.3">
      <c r="A242" s="18"/>
      <c r="B242" s="7"/>
      <c r="C242" s="18"/>
      <c r="D242" s="18"/>
      <c r="E242" s="18"/>
      <c r="F242" s="18"/>
      <c r="G242" s="18"/>
      <c r="H242" s="18"/>
      <c r="I242" s="35"/>
      <c r="J242" s="18"/>
      <c r="K242" s="7"/>
    </row>
    <row r="243" spans="1:11" x14ac:dyDescent="0.3">
      <c r="A243" s="18"/>
      <c r="B243" s="7"/>
      <c r="C243" s="18"/>
      <c r="D243" s="18"/>
      <c r="E243" s="18"/>
      <c r="F243" s="18"/>
      <c r="G243" s="18"/>
      <c r="H243" s="18"/>
      <c r="I243" s="35"/>
      <c r="J243" s="18"/>
      <c r="K243" s="7"/>
    </row>
    <row r="244" spans="1:11" x14ac:dyDescent="0.3">
      <c r="A244" s="18"/>
      <c r="B244" s="7"/>
      <c r="C244" s="18"/>
      <c r="D244" s="18"/>
      <c r="E244" s="18"/>
      <c r="F244" s="18"/>
      <c r="G244" s="18"/>
      <c r="H244" s="18"/>
      <c r="I244" s="35"/>
      <c r="J244" s="18"/>
      <c r="K244" s="7"/>
    </row>
    <row r="245" spans="1:11" x14ac:dyDescent="0.3">
      <c r="A245" s="18"/>
      <c r="B245" s="7"/>
      <c r="C245" s="18"/>
      <c r="D245" s="18"/>
      <c r="E245" s="18"/>
      <c r="F245" s="18"/>
      <c r="G245" s="18"/>
      <c r="H245" s="18"/>
      <c r="I245" s="35"/>
      <c r="J245" s="18"/>
      <c r="K245" s="7"/>
    </row>
    <row r="246" spans="1:11" x14ac:dyDescent="0.3">
      <c r="A246" s="18"/>
      <c r="B246" s="7"/>
      <c r="C246" s="18"/>
      <c r="D246" s="18"/>
      <c r="E246" s="18"/>
      <c r="F246" s="18"/>
      <c r="G246" s="18"/>
      <c r="H246" s="18"/>
      <c r="I246" s="35"/>
      <c r="J246" s="18"/>
      <c r="K246" s="7"/>
    </row>
    <row r="247" spans="1:11" x14ac:dyDescent="0.3">
      <c r="A247" s="18"/>
      <c r="B247" s="7"/>
      <c r="C247" s="18"/>
      <c r="D247" s="18"/>
      <c r="E247" s="18"/>
      <c r="F247" s="18"/>
      <c r="G247" s="18"/>
      <c r="H247" s="18"/>
      <c r="I247" s="35"/>
      <c r="J247" s="18"/>
      <c r="K247" s="7"/>
    </row>
    <row r="248" spans="1:11" x14ac:dyDescent="0.3">
      <c r="A248" s="18"/>
      <c r="B248" s="7"/>
      <c r="C248" s="18"/>
      <c r="D248" s="18"/>
      <c r="E248" s="18"/>
      <c r="F248" s="18"/>
      <c r="G248" s="18"/>
      <c r="H248" s="18"/>
      <c r="I248" s="35"/>
      <c r="J248" s="18"/>
      <c r="K248" s="7"/>
    </row>
    <row r="249" spans="1:11" x14ac:dyDescent="0.3">
      <c r="A249" s="18"/>
      <c r="B249" s="7"/>
      <c r="C249" s="18"/>
      <c r="D249" s="18"/>
      <c r="E249" s="18"/>
      <c r="F249" s="18"/>
      <c r="G249" s="18"/>
      <c r="H249" s="18"/>
      <c r="I249" s="35"/>
      <c r="J249" s="18"/>
      <c r="K249" s="7"/>
    </row>
    <row r="250" spans="1:11" x14ac:dyDescent="0.3">
      <c r="A250" s="18"/>
      <c r="B250" s="7"/>
      <c r="C250" s="18"/>
      <c r="D250" s="18"/>
      <c r="E250" s="18"/>
      <c r="F250" s="18"/>
      <c r="G250" s="18"/>
      <c r="H250" s="18"/>
      <c r="I250" s="35"/>
      <c r="J250" s="18"/>
      <c r="K250" s="7"/>
    </row>
    <row r="251" spans="1:11" x14ac:dyDescent="0.3">
      <c r="A251" s="18"/>
      <c r="B251" s="7"/>
      <c r="C251" s="18"/>
      <c r="D251" s="18"/>
      <c r="E251" s="18"/>
      <c r="F251" s="18"/>
      <c r="G251" s="18"/>
      <c r="H251" s="18"/>
      <c r="I251" s="35"/>
      <c r="J251" s="18"/>
      <c r="K251" s="7"/>
    </row>
    <row r="252" spans="1:11" x14ac:dyDescent="0.3">
      <c r="A252" s="18"/>
      <c r="B252" s="7"/>
      <c r="C252" s="18"/>
      <c r="D252" s="18"/>
      <c r="E252" s="18"/>
      <c r="F252" s="18"/>
      <c r="G252" s="18"/>
      <c r="H252" s="18"/>
      <c r="I252" s="35"/>
      <c r="J252" s="18"/>
      <c r="K252" s="7"/>
    </row>
    <row r="253" spans="1:11" x14ac:dyDescent="0.3">
      <c r="A253" s="18"/>
      <c r="B253" s="7"/>
      <c r="C253" s="18"/>
      <c r="D253" s="18"/>
      <c r="E253" s="18"/>
      <c r="F253" s="18"/>
      <c r="G253" s="18"/>
      <c r="H253" s="18"/>
      <c r="I253" s="35"/>
      <c r="J253" s="18"/>
      <c r="K253" s="7"/>
    </row>
    <row r="254" spans="1:11" x14ac:dyDescent="0.3">
      <c r="A254" s="18"/>
      <c r="B254" s="7"/>
      <c r="C254" s="18"/>
      <c r="D254" s="18"/>
      <c r="E254" s="18"/>
      <c r="F254" s="18"/>
      <c r="G254" s="18"/>
      <c r="H254" s="18"/>
      <c r="I254" s="35"/>
      <c r="J254" s="18"/>
      <c r="K254" s="7"/>
    </row>
    <row r="255" spans="1:11" x14ac:dyDescent="0.3">
      <c r="A255" s="18"/>
      <c r="B255" s="7"/>
      <c r="C255" s="18"/>
      <c r="D255" s="18"/>
      <c r="E255" s="18"/>
      <c r="F255" s="18"/>
      <c r="G255" s="18"/>
      <c r="H255" s="18"/>
      <c r="I255" s="35"/>
      <c r="J255" s="18"/>
      <c r="K255" s="7"/>
    </row>
    <row r="256" spans="1:11" x14ac:dyDescent="0.3">
      <c r="A256" s="18"/>
      <c r="B256" s="7"/>
      <c r="C256" s="18"/>
      <c r="D256" s="18"/>
      <c r="E256" s="18"/>
      <c r="F256" s="18"/>
      <c r="G256" s="18"/>
      <c r="H256" s="18"/>
      <c r="I256" s="35"/>
      <c r="J256" s="18"/>
      <c r="K256" s="7"/>
    </row>
    <row r="257" spans="1:11" x14ac:dyDescent="0.3">
      <c r="A257" s="18"/>
      <c r="B257" s="7"/>
      <c r="C257" s="18"/>
      <c r="D257" s="18"/>
      <c r="E257" s="18"/>
      <c r="F257" s="18"/>
      <c r="G257" s="18"/>
      <c r="H257" s="18"/>
      <c r="I257" s="35"/>
      <c r="J257" s="18"/>
      <c r="K257" s="7"/>
    </row>
    <row r="258" spans="1:11" x14ac:dyDescent="0.3">
      <c r="A258" s="18"/>
      <c r="B258" s="7"/>
      <c r="C258" s="18"/>
      <c r="D258" s="18"/>
      <c r="E258" s="18"/>
      <c r="F258" s="18"/>
      <c r="G258" s="18"/>
      <c r="H258" s="18"/>
      <c r="I258" s="35"/>
      <c r="J258" s="18"/>
      <c r="K258" s="7"/>
    </row>
    <row r="259" spans="1:11" x14ac:dyDescent="0.3">
      <c r="A259" s="18"/>
      <c r="B259" s="7"/>
      <c r="C259" s="18"/>
      <c r="D259" s="18"/>
      <c r="E259" s="18"/>
      <c r="F259" s="18"/>
      <c r="G259" s="18"/>
      <c r="H259" s="18"/>
      <c r="I259" s="35"/>
      <c r="J259" s="18"/>
      <c r="K259" s="7"/>
    </row>
    <row r="260" spans="1:11" x14ac:dyDescent="0.3">
      <c r="A260" s="18"/>
      <c r="B260" s="7"/>
      <c r="C260" s="18"/>
      <c r="D260" s="18"/>
      <c r="E260" s="18"/>
      <c r="F260" s="18"/>
      <c r="G260" s="18"/>
      <c r="H260" s="18"/>
      <c r="I260" s="35"/>
      <c r="J260" s="18"/>
      <c r="K260" s="7"/>
    </row>
    <row r="261" spans="1:11" x14ac:dyDescent="0.3">
      <c r="A261" s="18"/>
      <c r="B261" s="7"/>
      <c r="C261" s="18"/>
      <c r="D261" s="18"/>
      <c r="E261" s="18"/>
      <c r="F261" s="18"/>
      <c r="G261" s="18"/>
      <c r="H261" s="18"/>
      <c r="I261" s="35"/>
      <c r="J261" s="18"/>
      <c r="K261" s="7"/>
    </row>
    <row r="262" spans="1:11" x14ac:dyDescent="0.3">
      <c r="A262" s="18"/>
      <c r="B262" s="7"/>
      <c r="C262" s="18"/>
      <c r="D262" s="18"/>
      <c r="E262" s="18"/>
      <c r="F262" s="18"/>
      <c r="G262" s="18"/>
      <c r="H262" s="18"/>
      <c r="I262" s="35"/>
      <c r="J262" s="18"/>
      <c r="K262" s="7"/>
    </row>
    <row r="263" spans="1:11" x14ac:dyDescent="0.3">
      <c r="A263" s="18"/>
      <c r="B263" s="7"/>
      <c r="C263" s="18"/>
      <c r="D263" s="18"/>
      <c r="E263" s="18"/>
      <c r="F263" s="18"/>
      <c r="G263" s="18"/>
      <c r="H263" s="18"/>
      <c r="I263" s="35"/>
      <c r="J263" s="18"/>
      <c r="K263" s="7"/>
    </row>
    <row r="264" spans="1:11" x14ac:dyDescent="0.3">
      <c r="A264" s="18"/>
      <c r="B264" s="7"/>
      <c r="C264" s="18"/>
      <c r="D264" s="18"/>
      <c r="E264" s="18"/>
      <c r="F264" s="18"/>
      <c r="G264" s="18"/>
      <c r="H264" s="18"/>
      <c r="I264" s="35"/>
      <c r="J264" s="18"/>
      <c r="K264" s="7"/>
    </row>
    <row r="265" spans="1:11" x14ac:dyDescent="0.3">
      <c r="A265" s="18"/>
      <c r="B265" s="7"/>
      <c r="C265" s="18"/>
      <c r="D265" s="18"/>
      <c r="E265" s="18"/>
      <c r="F265" s="18"/>
      <c r="G265" s="18"/>
      <c r="H265" s="18"/>
      <c r="I265" s="35"/>
      <c r="J265" s="18"/>
      <c r="K265" s="7"/>
    </row>
    <row r="266" spans="1:11" x14ac:dyDescent="0.3">
      <c r="A266" s="18"/>
      <c r="B266" s="7"/>
      <c r="C266" s="18"/>
      <c r="D266" s="18"/>
      <c r="E266" s="18"/>
      <c r="F266" s="18"/>
      <c r="G266" s="18"/>
      <c r="H266" s="18"/>
      <c r="I266" s="35"/>
      <c r="J266" s="18"/>
      <c r="K266" s="7"/>
    </row>
    <row r="267" spans="1:11" x14ac:dyDescent="0.3">
      <c r="A267" s="18"/>
      <c r="B267" s="7"/>
      <c r="C267" s="18"/>
      <c r="D267" s="18"/>
      <c r="E267" s="18"/>
      <c r="F267" s="18"/>
      <c r="G267" s="18"/>
      <c r="H267" s="18"/>
      <c r="I267" s="35"/>
      <c r="J267" s="18"/>
      <c r="K267" s="7"/>
    </row>
    <row r="268" spans="1:11" x14ac:dyDescent="0.3">
      <c r="A268" s="18"/>
      <c r="B268" s="7"/>
      <c r="C268" s="18"/>
      <c r="D268" s="18"/>
      <c r="E268" s="18"/>
      <c r="F268" s="18"/>
      <c r="G268" s="18"/>
      <c r="H268" s="18"/>
      <c r="I268" s="35"/>
      <c r="J268" s="18"/>
      <c r="K268" s="7"/>
    </row>
    <row r="269" spans="1:11" x14ac:dyDescent="0.3">
      <c r="A269" s="18"/>
      <c r="B269" s="7"/>
      <c r="C269" s="18"/>
      <c r="D269" s="18"/>
      <c r="E269" s="18"/>
      <c r="F269" s="18"/>
      <c r="G269" s="18"/>
      <c r="H269" s="18"/>
      <c r="I269" s="35"/>
      <c r="J269" s="18"/>
      <c r="K269" s="7"/>
    </row>
    <row r="270" spans="1:11" x14ac:dyDescent="0.3">
      <c r="A270" s="18"/>
      <c r="B270" s="7"/>
      <c r="C270" s="18"/>
      <c r="D270" s="18"/>
      <c r="E270" s="18"/>
      <c r="F270" s="18"/>
      <c r="G270" s="18"/>
      <c r="H270" s="18"/>
      <c r="I270" s="35"/>
      <c r="J270" s="18"/>
      <c r="K270" s="7"/>
    </row>
    <row r="271" spans="1:11" x14ac:dyDescent="0.3">
      <c r="A271" s="18"/>
      <c r="B271" s="7"/>
      <c r="C271" s="18"/>
      <c r="D271" s="18"/>
      <c r="E271" s="18"/>
      <c r="F271" s="18"/>
      <c r="G271" s="18"/>
      <c r="H271" s="18"/>
      <c r="I271" s="35"/>
      <c r="J271" s="18"/>
      <c r="K271" s="7"/>
    </row>
    <row r="272" spans="1:11" x14ac:dyDescent="0.3">
      <c r="A272" s="18"/>
      <c r="B272" s="7"/>
      <c r="C272" s="18"/>
      <c r="D272" s="18"/>
      <c r="E272" s="18"/>
      <c r="F272" s="18"/>
      <c r="G272" s="18"/>
      <c r="H272" s="18"/>
      <c r="I272" s="35"/>
      <c r="J272" s="18"/>
      <c r="K272" s="7"/>
    </row>
    <row r="273" spans="1:11" x14ac:dyDescent="0.3">
      <c r="A273" s="18"/>
      <c r="B273" s="7"/>
      <c r="C273" s="18"/>
      <c r="D273" s="18"/>
      <c r="E273" s="18"/>
      <c r="F273" s="18"/>
      <c r="G273" s="18"/>
      <c r="H273" s="18"/>
      <c r="I273" s="35"/>
      <c r="J273" s="18"/>
      <c r="K273" s="7"/>
    </row>
    <row r="274" spans="1:11" x14ac:dyDescent="0.3">
      <c r="A274" s="18"/>
      <c r="B274" s="7"/>
      <c r="C274" s="18"/>
      <c r="D274" s="18"/>
      <c r="E274" s="18"/>
      <c r="F274" s="18"/>
      <c r="G274" s="18"/>
      <c r="H274" s="18"/>
      <c r="I274" s="35"/>
      <c r="J274" s="18"/>
      <c r="K274" s="7"/>
    </row>
    <row r="275" spans="1:11" x14ac:dyDescent="0.3">
      <c r="A275" s="18"/>
      <c r="B275" s="7"/>
      <c r="C275" s="18"/>
      <c r="D275" s="18"/>
      <c r="E275" s="18"/>
      <c r="F275" s="18"/>
      <c r="G275" s="18"/>
      <c r="H275" s="18"/>
      <c r="I275" s="35"/>
      <c r="J275" s="18"/>
      <c r="K275" s="7"/>
    </row>
    <row r="276" spans="1:11" x14ac:dyDescent="0.3">
      <c r="A276" s="18"/>
      <c r="B276" s="7"/>
      <c r="C276" s="18"/>
      <c r="D276" s="18"/>
      <c r="E276" s="18"/>
      <c r="F276" s="18"/>
      <c r="G276" s="18"/>
      <c r="H276" s="18"/>
      <c r="I276" s="35"/>
      <c r="J276" s="18"/>
      <c r="K276" s="7"/>
    </row>
  </sheetData>
  <autoFilter ref="A1:K80" xr:uid="{D771D0A8-C67B-4333-8042-1678D69241F9}"/>
  <phoneticPr fontId="4" type="noConversion"/>
  <hyperlinks>
    <hyperlink ref="B79" r:id="rId1" xr:uid="{70791C53-D7BF-4027-9656-F7105EBB8724}"/>
  </hyperlinks>
  <pageMargins left="0.7" right="0.7" top="0.75" bottom="0.75" header="0.3" footer="0.3"/>
  <pageSetup orientation="landscape" horizontalDpi="4294967293" verticalDpi="4294967293"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A26A4-DE22-49C9-94FC-C4631013E650}">
  <dimension ref="A1:K60"/>
  <sheetViews>
    <sheetView zoomScale="70" zoomScaleNormal="70" workbookViewId="0"/>
  </sheetViews>
  <sheetFormatPr defaultRowHeight="14.4" x14ac:dyDescent="0.3"/>
  <cols>
    <col min="1" max="1" width="22.109375" customWidth="1"/>
    <col min="2" max="2" width="39.77734375" customWidth="1"/>
    <col min="3" max="3" width="29.77734375" customWidth="1"/>
    <col min="4" max="4" width="20" customWidth="1"/>
    <col min="5" max="5" width="23.6640625" customWidth="1"/>
    <col min="6" max="6" width="24.21875" customWidth="1"/>
    <col min="7" max="7" width="24.77734375" customWidth="1"/>
    <col min="8" max="8" width="28.5546875" customWidth="1"/>
    <col min="9" max="9" width="93.88671875" customWidth="1"/>
    <col min="10" max="10" width="18.6640625" customWidth="1"/>
    <col min="11" max="11" width="33.33203125" customWidth="1"/>
  </cols>
  <sheetData>
    <row r="1" spans="1:11" ht="60.45" customHeight="1" x14ac:dyDescent="0.3">
      <c r="A1" s="2" t="s">
        <v>0</v>
      </c>
      <c r="B1" s="3" t="s">
        <v>1</v>
      </c>
      <c r="C1" s="3" t="s">
        <v>2</v>
      </c>
      <c r="D1" s="3" t="s">
        <v>3</v>
      </c>
      <c r="E1" s="3" t="s">
        <v>4</v>
      </c>
      <c r="F1" s="3" t="s">
        <v>5</v>
      </c>
      <c r="G1" s="3" t="s">
        <v>6</v>
      </c>
      <c r="H1" s="3" t="s">
        <v>7</v>
      </c>
      <c r="I1" s="54" t="s">
        <v>8</v>
      </c>
      <c r="J1" s="4" t="s">
        <v>9</v>
      </c>
      <c r="K1" s="4" t="s">
        <v>10</v>
      </c>
    </row>
    <row r="2" spans="1:11" ht="168" customHeight="1" x14ac:dyDescent="0.3">
      <c r="A2" s="11" t="s">
        <v>11</v>
      </c>
      <c r="B2" s="47" t="s">
        <v>332</v>
      </c>
      <c r="C2" s="1">
        <v>1</v>
      </c>
      <c r="D2" s="1">
        <v>1</v>
      </c>
      <c r="E2" s="1" t="s">
        <v>12</v>
      </c>
      <c r="F2" s="1" t="s">
        <v>13</v>
      </c>
      <c r="G2" s="1" t="s">
        <v>14</v>
      </c>
      <c r="H2" s="1" t="s">
        <v>15</v>
      </c>
      <c r="I2" s="32" t="s">
        <v>16</v>
      </c>
      <c r="J2" s="12">
        <v>2493282</v>
      </c>
      <c r="K2" s="12" t="s">
        <v>263</v>
      </c>
    </row>
    <row r="3" spans="1:11" ht="168" customHeight="1" x14ac:dyDescent="0.3">
      <c r="A3" s="11" t="s">
        <v>17</v>
      </c>
      <c r="B3" s="47" t="s">
        <v>333</v>
      </c>
      <c r="C3" s="1">
        <v>2</v>
      </c>
      <c r="D3" s="1">
        <v>2</v>
      </c>
      <c r="E3" s="1" t="s">
        <v>12</v>
      </c>
      <c r="F3" s="1" t="s">
        <v>18</v>
      </c>
      <c r="G3" s="1" t="s">
        <v>14</v>
      </c>
      <c r="H3" s="1" t="s">
        <v>19</v>
      </c>
      <c r="I3" s="32" t="s">
        <v>20</v>
      </c>
      <c r="J3" s="12">
        <v>2891206</v>
      </c>
      <c r="K3" s="12" t="s">
        <v>265</v>
      </c>
    </row>
    <row r="4" spans="1:11" ht="168" customHeight="1" x14ac:dyDescent="0.3">
      <c r="A4" s="11" t="s">
        <v>21</v>
      </c>
      <c r="B4" s="47" t="s">
        <v>334</v>
      </c>
      <c r="C4" s="1">
        <v>3</v>
      </c>
      <c r="D4" s="1">
        <v>3</v>
      </c>
      <c r="E4" s="1" t="s">
        <v>12</v>
      </c>
      <c r="F4" s="1" t="s">
        <v>22</v>
      </c>
      <c r="G4" s="1" t="s">
        <v>14</v>
      </c>
      <c r="H4" s="1" t="s">
        <v>23</v>
      </c>
      <c r="I4" s="32" t="s">
        <v>24</v>
      </c>
      <c r="J4" s="12">
        <v>4548249</v>
      </c>
      <c r="K4" s="12" t="s">
        <v>269</v>
      </c>
    </row>
    <row r="5" spans="1:11" ht="168" customHeight="1" x14ac:dyDescent="0.3">
      <c r="A5" s="11" t="s">
        <v>25</v>
      </c>
      <c r="B5" s="47" t="s">
        <v>335</v>
      </c>
      <c r="C5" s="1">
        <v>4</v>
      </c>
      <c r="D5" s="1">
        <v>4</v>
      </c>
      <c r="E5" s="1" t="s">
        <v>12</v>
      </c>
      <c r="F5" s="1" t="s">
        <v>26</v>
      </c>
      <c r="G5" s="1" t="s">
        <v>14</v>
      </c>
      <c r="H5" s="1" t="s">
        <v>23</v>
      </c>
      <c r="I5" s="32" t="s">
        <v>27</v>
      </c>
      <c r="J5" s="12">
        <v>3245772</v>
      </c>
      <c r="K5" s="12" t="s">
        <v>268</v>
      </c>
    </row>
    <row r="6" spans="1:11" ht="168" customHeight="1" x14ac:dyDescent="0.3">
      <c r="A6" s="11" t="s">
        <v>28</v>
      </c>
      <c r="B6" s="47" t="s">
        <v>336</v>
      </c>
      <c r="C6" s="1">
        <v>5</v>
      </c>
      <c r="D6" s="1">
        <v>5</v>
      </c>
      <c r="E6" s="1" t="s">
        <v>12</v>
      </c>
      <c r="F6" s="1" t="s">
        <v>29</v>
      </c>
      <c r="G6" s="1" t="s">
        <v>14</v>
      </c>
      <c r="H6" s="1" t="s">
        <v>15</v>
      </c>
      <c r="I6" s="32" t="s">
        <v>30</v>
      </c>
      <c r="J6" s="12">
        <v>4641922</v>
      </c>
      <c r="K6" s="12" t="s">
        <v>271</v>
      </c>
    </row>
    <row r="7" spans="1:11" ht="168" customHeight="1" x14ac:dyDescent="0.3">
      <c r="A7" s="11" t="s">
        <v>31</v>
      </c>
      <c r="B7" s="47" t="s">
        <v>337</v>
      </c>
      <c r="C7" s="1">
        <v>6</v>
      </c>
      <c r="D7" s="1">
        <v>6</v>
      </c>
      <c r="E7" s="1" t="s">
        <v>12</v>
      </c>
      <c r="F7" s="1" t="s">
        <v>32</v>
      </c>
      <c r="G7" s="1" t="s">
        <v>14</v>
      </c>
      <c r="H7" s="1" t="s">
        <v>33</v>
      </c>
      <c r="I7" s="32" t="s">
        <v>34</v>
      </c>
      <c r="J7" s="12">
        <v>2580979</v>
      </c>
      <c r="K7" s="12" t="s">
        <v>273</v>
      </c>
    </row>
    <row r="8" spans="1:11" ht="168" customHeight="1" x14ac:dyDescent="0.3">
      <c r="A8" s="11" t="s">
        <v>35</v>
      </c>
      <c r="B8" s="47" t="s">
        <v>338</v>
      </c>
      <c r="C8" s="1">
        <v>7</v>
      </c>
      <c r="D8" s="1">
        <v>7</v>
      </c>
      <c r="E8" s="1" t="s">
        <v>12</v>
      </c>
      <c r="F8" s="1" t="s">
        <v>36</v>
      </c>
      <c r="G8" s="1" t="s">
        <v>14</v>
      </c>
      <c r="H8" s="1" t="s">
        <v>23</v>
      </c>
      <c r="I8" s="55" t="s">
        <v>37</v>
      </c>
      <c r="J8" s="12">
        <v>4560104</v>
      </c>
      <c r="K8" s="12" t="s">
        <v>259</v>
      </c>
    </row>
    <row r="9" spans="1:11" ht="168" customHeight="1" x14ac:dyDescent="0.3">
      <c r="A9" s="11" t="s">
        <v>38</v>
      </c>
      <c r="B9" s="47" t="s">
        <v>339</v>
      </c>
      <c r="C9" s="6">
        <v>8</v>
      </c>
      <c r="D9" s="1">
        <v>8</v>
      </c>
      <c r="E9" s="1" t="s">
        <v>12</v>
      </c>
      <c r="F9" s="1" t="s">
        <v>39</v>
      </c>
      <c r="G9" s="1" t="s">
        <v>14</v>
      </c>
      <c r="H9" s="1" t="s">
        <v>40</v>
      </c>
      <c r="I9" s="32" t="s">
        <v>41</v>
      </c>
      <c r="J9" s="12">
        <v>3054112</v>
      </c>
      <c r="K9" s="12" t="s">
        <v>276</v>
      </c>
    </row>
    <row r="10" spans="1:11" ht="168" customHeight="1" x14ac:dyDescent="0.3">
      <c r="A10" s="11" t="s">
        <v>60</v>
      </c>
      <c r="B10" s="47" t="s">
        <v>340</v>
      </c>
      <c r="C10" s="6">
        <v>10</v>
      </c>
      <c r="D10" s="1">
        <v>9</v>
      </c>
      <c r="E10" s="1" t="s">
        <v>12</v>
      </c>
      <c r="F10" s="1" t="s">
        <v>61</v>
      </c>
      <c r="G10" s="1" t="s">
        <v>14</v>
      </c>
      <c r="H10" s="1" t="s">
        <v>62</v>
      </c>
      <c r="I10" s="32" t="s">
        <v>63</v>
      </c>
      <c r="J10" s="12">
        <v>4304980</v>
      </c>
      <c r="K10" s="12" t="s">
        <v>280</v>
      </c>
    </row>
    <row r="11" spans="1:11" ht="168" customHeight="1" x14ac:dyDescent="0.3">
      <c r="A11" s="11" t="s">
        <v>47</v>
      </c>
      <c r="B11" s="47" t="s">
        <v>341</v>
      </c>
      <c r="C11" s="6">
        <v>11</v>
      </c>
      <c r="D11" s="1">
        <v>10</v>
      </c>
      <c r="E11" s="1" t="s">
        <v>12</v>
      </c>
      <c r="F11" s="1" t="s">
        <v>48</v>
      </c>
      <c r="G11" s="1" t="s">
        <v>14</v>
      </c>
      <c r="H11" s="1" t="s">
        <v>49</v>
      </c>
      <c r="I11" s="32" t="s">
        <v>50</v>
      </c>
      <c r="J11" s="12">
        <v>4740560</v>
      </c>
      <c r="K11" s="12" t="s">
        <v>277</v>
      </c>
    </row>
    <row r="12" spans="1:11" ht="168" customHeight="1" x14ac:dyDescent="0.3">
      <c r="A12" s="11" t="s">
        <v>51</v>
      </c>
      <c r="B12" s="47" t="s">
        <v>342</v>
      </c>
      <c r="C12" s="6">
        <v>12</v>
      </c>
      <c r="D12" s="1">
        <v>11</v>
      </c>
      <c r="E12" s="1" t="s">
        <v>12</v>
      </c>
      <c r="F12" s="1" t="s">
        <v>52</v>
      </c>
      <c r="G12" s="1" t="s">
        <v>14</v>
      </c>
      <c r="H12" s="1" t="s">
        <v>49</v>
      </c>
      <c r="I12" s="55" t="s">
        <v>53</v>
      </c>
      <c r="J12" s="12">
        <v>2842202</v>
      </c>
      <c r="K12" s="12" t="s">
        <v>278</v>
      </c>
    </row>
    <row r="13" spans="1:11" ht="168" customHeight="1" x14ac:dyDescent="0.3">
      <c r="A13" s="34" t="s">
        <v>203</v>
      </c>
      <c r="B13" s="47" t="s">
        <v>343</v>
      </c>
      <c r="C13" s="25">
        <v>16</v>
      </c>
      <c r="D13" s="25">
        <v>13</v>
      </c>
      <c r="E13" s="16" t="s">
        <v>12</v>
      </c>
      <c r="F13" s="6" t="s">
        <v>48</v>
      </c>
      <c r="G13" s="16" t="s">
        <v>14</v>
      </c>
      <c r="H13" s="1" t="s">
        <v>23</v>
      </c>
      <c r="I13" s="55" t="s">
        <v>204</v>
      </c>
      <c r="J13" s="39">
        <v>3069365</v>
      </c>
      <c r="K13" s="12" t="s">
        <v>270</v>
      </c>
    </row>
    <row r="14" spans="1:11" ht="168" customHeight="1" x14ac:dyDescent="0.3">
      <c r="A14" s="11" t="s">
        <v>75</v>
      </c>
      <c r="B14" s="47" t="s">
        <v>344</v>
      </c>
      <c r="C14" s="1">
        <v>19</v>
      </c>
      <c r="D14" s="1">
        <v>16</v>
      </c>
      <c r="E14" s="1" t="s">
        <v>76</v>
      </c>
      <c r="F14" s="1" t="s">
        <v>77</v>
      </c>
      <c r="G14" s="1" t="s">
        <v>14</v>
      </c>
      <c r="H14" s="1" t="s">
        <v>23</v>
      </c>
      <c r="I14" s="32" t="s">
        <v>78</v>
      </c>
      <c r="J14" s="12">
        <v>4339948</v>
      </c>
      <c r="K14" s="12" t="s">
        <v>284</v>
      </c>
    </row>
    <row r="15" spans="1:11" ht="168" customHeight="1" x14ac:dyDescent="0.3">
      <c r="A15" s="8" t="s">
        <v>187</v>
      </c>
      <c r="B15" s="47" t="s">
        <v>345</v>
      </c>
      <c r="C15" s="1">
        <v>24</v>
      </c>
      <c r="D15" s="1">
        <v>18</v>
      </c>
      <c r="E15" s="1" t="s">
        <v>12</v>
      </c>
      <c r="F15" s="1" t="s">
        <v>188</v>
      </c>
      <c r="G15" s="16" t="s">
        <v>14</v>
      </c>
      <c r="H15" s="16" t="s">
        <v>137</v>
      </c>
      <c r="I15" s="32" t="s">
        <v>189</v>
      </c>
      <c r="J15" s="12">
        <v>4598347</v>
      </c>
      <c r="K15" s="12" t="s">
        <v>246</v>
      </c>
    </row>
    <row r="16" spans="1:11" ht="168" customHeight="1" x14ac:dyDescent="0.3">
      <c r="A16" s="11" t="s">
        <v>82</v>
      </c>
      <c r="B16" s="47" t="s">
        <v>346</v>
      </c>
      <c r="C16" s="1">
        <v>31</v>
      </c>
      <c r="D16" s="1">
        <v>24</v>
      </c>
      <c r="E16" s="1" t="s">
        <v>12</v>
      </c>
      <c r="F16" s="1" t="s">
        <v>83</v>
      </c>
      <c r="G16" s="1" t="s">
        <v>14</v>
      </c>
      <c r="H16" s="1" t="s">
        <v>84</v>
      </c>
      <c r="I16" s="32" t="s">
        <v>85</v>
      </c>
      <c r="J16" s="12">
        <v>3490558</v>
      </c>
      <c r="K16" s="12" t="s">
        <v>286</v>
      </c>
    </row>
    <row r="17" spans="1:11" ht="168" customHeight="1" x14ac:dyDescent="0.3">
      <c r="A17" s="11" t="s">
        <v>86</v>
      </c>
      <c r="B17" s="47" t="s">
        <v>347</v>
      </c>
      <c r="C17" s="1">
        <v>33</v>
      </c>
      <c r="D17" s="1">
        <v>26</v>
      </c>
      <c r="E17" s="1" t="s">
        <v>12</v>
      </c>
      <c r="F17" s="1" t="s">
        <v>87</v>
      </c>
      <c r="G17" s="1" t="s">
        <v>14</v>
      </c>
      <c r="H17" s="1" t="s">
        <v>23</v>
      </c>
      <c r="I17" s="32" t="s">
        <v>88</v>
      </c>
      <c r="J17" s="12">
        <v>6101945</v>
      </c>
      <c r="K17" s="12" t="s">
        <v>309</v>
      </c>
    </row>
    <row r="18" spans="1:11" ht="168" customHeight="1" x14ac:dyDescent="0.3">
      <c r="A18" s="8" t="s">
        <v>92</v>
      </c>
      <c r="B18" s="47" t="s">
        <v>348</v>
      </c>
      <c r="C18" s="1">
        <v>34</v>
      </c>
      <c r="D18" s="1">
        <v>27</v>
      </c>
      <c r="E18" s="1" t="s">
        <v>93</v>
      </c>
      <c r="F18" s="1" t="s">
        <v>94</v>
      </c>
      <c r="G18" s="1" t="s">
        <v>14</v>
      </c>
      <c r="H18" s="1" t="s">
        <v>33</v>
      </c>
      <c r="I18" s="32" t="s">
        <v>95</v>
      </c>
      <c r="J18" s="12" t="s">
        <v>59</v>
      </c>
      <c r="K18" s="12" t="s">
        <v>260</v>
      </c>
    </row>
    <row r="19" spans="1:11" ht="168" customHeight="1" x14ac:dyDescent="0.3">
      <c r="A19" s="11" t="s">
        <v>89</v>
      </c>
      <c r="B19" s="47" t="s">
        <v>349</v>
      </c>
      <c r="C19" s="1">
        <v>36</v>
      </c>
      <c r="D19" s="1">
        <v>29</v>
      </c>
      <c r="E19" s="1" t="s">
        <v>12</v>
      </c>
      <c r="F19" s="1" t="s">
        <v>90</v>
      </c>
      <c r="G19" s="1" t="s">
        <v>14</v>
      </c>
      <c r="H19" s="1" t="s">
        <v>23</v>
      </c>
      <c r="I19" s="32" t="s">
        <v>91</v>
      </c>
      <c r="J19" s="12">
        <v>3191646</v>
      </c>
      <c r="K19" s="12" t="s">
        <v>228</v>
      </c>
    </row>
    <row r="20" spans="1:11" ht="168" customHeight="1" x14ac:dyDescent="0.3">
      <c r="A20" s="11" t="s">
        <v>96</v>
      </c>
      <c r="B20" s="47" t="s">
        <v>350</v>
      </c>
      <c r="C20" s="1">
        <v>43</v>
      </c>
      <c r="D20" s="1">
        <v>36</v>
      </c>
      <c r="E20" s="1" t="s">
        <v>12</v>
      </c>
      <c r="F20" s="1"/>
      <c r="G20" s="1" t="s">
        <v>14</v>
      </c>
      <c r="H20" s="1" t="s">
        <v>97</v>
      </c>
      <c r="I20" s="55" t="s">
        <v>98</v>
      </c>
      <c r="J20" s="12">
        <v>4168014</v>
      </c>
      <c r="K20" s="12" t="s">
        <v>287</v>
      </c>
    </row>
    <row r="21" spans="1:11" ht="168" customHeight="1" x14ac:dyDescent="0.3">
      <c r="A21" s="11" t="s">
        <v>99</v>
      </c>
      <c r="B21" s="47" t="s">
        <v>351</v>
      </c>
      <c r="C21" s="1">
        <v>44</v>
      </c>
      <c r="D21" s="1">
        <v>37</v>
      </c>
      <c r="E21" s="1" t="s">
        <v>12</v>
      </c>
      <c r="F21" s="1" t="s">
        <v>100</v>
      </c>
      <c r="G21" s="1" t="s">
        <v>14</v>
      </c>
      <c r="H21" s="1" t="s">
        <v>101</v>
      </c>
      <c r="I21" s="32" t="s">
        <v>102</v>
      </c>
      <c r="J21" s="12">
        <v>3010055</v>
      </c>
      <c r="K21" s="12" t="s">
        <v>288</v>
      </c>
    </row>
    <row r="22" spans="1:11" ht="168" customHeight="1" x14ac:dyDescent="0.3">
      <c r="A22" s="11" t="s">
        <v>103</v>
      </c>
      <c r="B22" s="47" t="s">
        <v>352</v>
      </c>
      <c r="C22" s="1">
        <v>64</v>
      </c>
      <c r="D22" s="1">
        <v>55</v>
      </c>
      <c r="E22" s="1" t="s">
        <v>12</v>
      </c>
      <c r="F22" s="1" t="s">
        <v>104</v>
      </c>
      <c r="G22" s="1" t="s">
        <v>14</v>
      </c>
      <c r="H22" s="1" t="s">
        <v>105</v>
      </c>
      <c r="I22" s="32" t="s">
        <v>230</v>
      </c>
      <c r="J22" s="12">
        <v>3262632</v>
      </c>
      <c r="K22" s="12" t="s">
        <v>289</v>
      </c>
    </row>
    <row r="23" spans="1:11" ht="168" customHeight="1" x14ac:dyDescent="0.3">
      <c r="A23" s="11" t="s">
        <v>106</v>
      </c>
      <c r="B23" s="47" t="s">
        <v>353</v>
      </c>
      <c r="C23" s="1">
        <v>77</v>
      </c>
      <c r="D23" s="1">
        <v>66</v>
      </c>
      <c r="E23" s="6" t="s">
        <v>107</v>
      </c>
      <c r="F23" s="1"/>
      <c r="G23" s="1" t="s">
        <v>14</v>
      </c>
      <c r="H23" s="1" t="s">
        <v>33</v>
      </c>
      <c r="I23" s="32" t="s">
        <v>108</v>
      </c>
      <c r="J23" s="12" t="s">
        <v>59</v>
      </c>
      <c r="K23" s="12" t="s">
        <v>291</v>
      </c>
    </row>
    <row r="24" spans="1:11" ht="168" customHeight="1" x14ac:dyDescent="0.3">
      <c r="A24" s="11" t="s">
        <v>112</v>
      </c>
      <c r="B24" s="47" t="s">
        <v>354</v>
      </c>
      <c r="C24" s="1">
        <v>84</v>
      </c>
      <c r="D24" s="1">
        <v>70</v>
      </c>
      <c r="E24" s="1" t="s">
        <v>12</v>
      </c>
      <c r="F24" s="1" t="s">
        <v>113</v>
      </c>
      <c r="G24" s="1" t="s">
        <v>14</v>
      </c>
      <c r="H24" s="1" t="s">
        <v>49</v>
      </c>
      <c r="I24" s="32" t="s">
        <v>114</v>
      </c>
      <c r="J24" s="12">
        <v>4298551</v>
      </c>
      <c r="K24" s="12" t="s">
        <v>231</v>
      </c>
    </row>
    <row r="25" spans="1:11" ht="168" customHeight="1" x14ac:dyDescent="0.3">
      <c r="A25" s="11" t="s">
        <v>115</v>
      </c>
      <c r="B25" s="47" t="s">
        <v>355</v>
      </c>
      <c r="C25" s="1">
        <v>91</v>
      </c>
      <c r="D25" s="1">
        <v>75</v>
      </c>
      <c r="E25" s="1" t="s">
        <v>12</v>
      </c>
      <c r="F25" s="1" t="s">
        <v>116</v>
      </c>
      <c r="G25" s="1" t="s">
        <v>14</v>
      </c>
      <c r="H25" s="1" t="s">
        <v>33</v>
      </c>
      <c r="I25" s="32" t="s">
        <v>117</v>
      </c>
      <c r="J25" s="12">
        <v>2443201</v>
      </c>
      <c r="K25" s="12" t="s">
        <v>234</v>
      </c>
    </row>
    <row r="26" spans="1:11" ht="168" customHeight="1" x14ac:dyDescent="0.3">
      <c r="A26" s="8" t="s">
        <v>118</v>
      </c>
      <c r="B26" s="47" t="s">
        <v>356</v>
      </c>
      <c r="C26" s="1">
        <v>98</v>
      </c>
      <c r="D26" s="1">
        <v>80</v>
      </c>
      <c r="E26" s="1" t="s">
        <v>12</v>
      </c>
      <c r="F26" s="1" t="s">
        <v>119</v>
      </c>
      <c r="G26" s="1" t="s">
        <v>14</v>
      </c>
      <c r="H26" s="1" t="s">
        <v>101</v>
      </c>
      <c r="I26" s="56" t="s">
        <v>214</v>
      </c>
      <c r="J26" s="12">
        <v>3248225</v>
      </c>
      <c r="K26" s="12" t="s">
        <v>312</v>
      </c>
    </row>
    <row r="27" spans="1:11" ht="168" customHeight="1" x14ac:dyDescent="0.3">
      <c r="A27" s="11" t="s">
        <v>120</v>
      </c>
      <c r="B27" s="47" t="s">
        <v>357</v>
      </c>
      <c r="C27" s="1">
        <v>111</v>
      </c>
      <c r="D27" s="1">
        <v>91</v>
      </c>
      <c r="E27" s="1" t="s">
        <v>121</v>
      </c>
      <c r="F27" s="1" t="s">
        <v>32</v>
      </c>
      <c r="G27" s="1" t="s">
        <v>14</v>
      </c>
      <c r="H27" s="1" t="s">
        <v>62</v>
      </c>
      <c r="I27" s="57" t="s">
        <v>217</v>
      </c>
      <c r="J27" s="12">
        <v>3657852</v>
      </c>
      <c r="K27" s="12" t="s">
        <v>295</v>
      </c>
    </row>
    <row r="28" spans="1:11" ht="168" customHeight="1" x14ac:dyDescent="0.3">
      <c r="A28" s="11" t="s">
        <v>122</v>
      </c>
      <c r="B28" s="47" t="s">
        <v>358</v>
      </c>
      <c r="C28" s="1">
        <v>118</v>
      </c>
      <c r="D28" s="1">
        <v>97</v>
      </c>
      <c r="E28" s="1" t="s">
        <v>123</v>
      </c>
      <c r="F28" s="1" t="s">
        <v>29</v>
      </c>
      <c r="G28" s="1" t="s">
        <v>14</v>
      </c>
      <c r="H28" s="1" t="s">
        <v>19</v>
      </c>
      <c r="I28" s="32" t="s">
        <v>124</v>
      </c>
      <c r="J28" s="12" t="s">
        <v>59</v>
      </c>
      <c r="K28" s="12" t="s">
        <v>295</v>
      </c>
    </row>
    <row r="29" spans="1:11" ht="168" customHeight="1" x14ac:dyDescent="0.3">
      <c r="A29" s="11" t="s">
        <v>125</v>
      </c>
      <c r="B29" s="47" t="s">
        <v>359</v>
      </c>
      <c r="C29" s="1">
        <v>124</v>
      </c>
      <c r="D29" s="1">
        <v>100</v>
      </c>
      <c r="E29" s="1" t="s">
        <v>12</v>
      </c>
      <c r="F29" s="1" t="s">
        <v>126</v>
      </c>
      <c r="G29" s="1" t="s">
        <v>14</v>
      </c>
      <c r="H29" s="1" t="s">
        <v>23</v>
      </c>
      <c r="I29" s="55" t="s">
        <v>127</v>
      </c>
      <c r="J29" s="12">
        <v>2282563</v>
      </c>
      <c r="K29" s="12" t="s">
        <v>296</v>
      </c>
    </row>
    <row r="30" spans="1:11" ht="168" customHeight="1" x14ac:dyDescent="0.3">
      <c r="A30" s="11" t="s">
        <v>135</v>
      </c>
      <c r="B30" s="47" t="s">
        <v>360</v>
      </c>
      <c r="C30" s="1">
        <v>145</v>
      </c>
      <c r="D30" s="1">
        <v>118</v>
      </c>
      <c r="E30" s="1" t="s">
        <v>136</v>
      </c>
      <c r="F30" s="1"/>
      <c r="G30" s="1" t="s">
        <v>14</v>
      </c>
      <c r="H30" s="1" t="s">
        <v>137</v>
      </c>
      <c r="I30" s="32" t="s">
        <v>138</v>
      </c>
      <c r="J30" s="12" t="s">
        <v>59</v>
      </c>
      <c r="K30" s="12" t="s">
        <v>236</v>
      </c>
    </row>
    <row r="31" spans="1:11" ht="168" customHeight="1" x14ac:dyDescent="0.3">
      <c r="A31" s="11" t="s">
        <v>151</v>
      </c>
      <c r="B31" s="47" t="s">
        <v>361</v>
      </c>
      <c r="C31" s="1">
        <v>159</v>
      </c>
      <c r="D31" s="1">
        <v>129</v>
      </c>
      <c r="E31" s="1" t="s">
        <v>152</v>
      </c>
      <c r="F31" s="1"/>
      <c r="G31" s="16" t="s">
        <v>14</v>
      </c>
      <c r="H31" s="16" t="s">
        <v>23</v>
      </c>
      <c r="I31" s="56" t="s">
        <v>218</v>
      </c>
      <c r="J31" s="12">
        <v>7557542</v>
      </c>
      <c r="K31" s="12" t="s">
        <v>304</v>
      </c>
    </row>
    <row r="32" spans="1:11" ht="168" customHeight="1" x14ac:dyDescent="0.3">
      <c r="A32" s="11" t="s">
        <v>153</v>
      </c>
      <c r="B32" s="47" t="s">
        <v>362</v>
      </c>
      <c r="C32" s="1">
        <v>166</v>
      </c>
      <c r="D32" s="1">
        <v>134</v>
      </c>
      <c r="E32" s="1" t="s">
        <v>154</v>
      </c>
      <c r="F32" s="1"/>
      <c r="G32" s="16" t="s">
        <v>14</v>
      </c>
      <c r="H32" s="16" t="s">
        <v>62</v>
      </c>
      <c r="I32" s="58" t="s">
        <v>257</v>
      </c>
      <c r="J32" s="12">
        <v>3068247</v>
      </c>
      <c r="K32" s="12" t="s">
        <v>302</v>
      </c>
    </row>
    <row r="33" spans="1:11" ht="168" customHeight="1" x14ac:dyDescent="0.3">
      <c r="A33" s="8" t="s">
        <v>318</v>
      </c>
      <c r="B33" s="47" t="s">
        <v>363</v>
      </c>
      <c r="C33" s="1">
        <v>171</v>
      </c>
      <c r="D33" s="1">
        <v>137</v>
      </c>
      <c r="E33" s="1" t="s">
        <v>154</v>
      </c>
      <c r="F33" s="1"/>
      <c r="G33" s="1" t="s">
        <v>14</v>
      </c>
      <c r="H33" s="1" t="s">
        <v>23</v>
      </c>
      <c r="I33" s="32" t="s">
        <v>319</v>
      </c>
      <c r="J33" s="12"/>
      <c r="K33" s="46"/>
    </row>
    <row r="34" spans="1:11" ht="168" customHeight="1" x14ac:dyDescent="0.3">
      <c r="A34" s="11" t="s">
        <v>158</v>
      </c>
      <c r="B34" s="47" t="s">
        <v>364</v>
      </c>
      <c r="C34" s="8">
        <v>182</v>
      </c>
      <c r="D34" s="8">
        <v>146</v>
      </c>
      <c r="E34" s="8" t="s">
        <v>159</v>
      </c>
      <c r="F34" s="8"/>
      <c r="G34" s="23" t="s">
        <v>14</v>
      </c>
      <c r="H34" s="23" t="s">
        <v>84</v>
      </c>
      <c r="I34" s="59" t="s">
        <v>160</v>
      </c>
      <c r="J34" s="12" t="s">
        <v>161</v>
      </c>
      <c r="K34" s="12" t="s">
        <v>299</v>
      </c>
    </row>
    <row r="35" spans="1:11" ht="168" customHeight="1" x14ac:dyDescent="0.3">
      <c r="A35" s="11" t="s">
        <v>166</v>
      </c>
      <c r="B35" s="47" t="s">
        <v>365</v>
      </c>
      <c r="C35" s="8">
        <v>197</v>
      </c>
      <c r="D35" s="8">
        <v>155</v>
      </c>
      <c r="E35" s="8" t="s">
        <v>12</v>
      </c>
      <c r="F35" s="8" t="s">
        <v>167</v>
      </c>
      <c r="G35" s="23" t="s">
        <v>14</v>
      </c>
      <c r="H35" s="23" t="s">
        <v>101</v>
      </c>
      <c r="I35" s="32" t="s">
        <v>305</v>
      </c>
      <c r="J35" s="1">
        <v>7030842</v>
      </c>
      <c r="K35" s="1" t="s">
        <v>293</v>
      </c>
    </row>
    <row r="36" spans="1:11" ht="168" customHeight="1" x14ac:dyDescent="0.3">
      <c r="A36" s="11" t="s">
        <v>168</v>
      </c>
      <c r="B36" s="47" t="s">
        <v>366</v>
      </c>
      <c r="C36" s="8">
        <v>234</v>
      </c>
      <c r="D36" s="8">
        <v>185</v>
      </c>
      <c r="E36" s="8" t="s">
        <v>169</v>
      </c>
      <c r="F36" s="8"/>
      <c r="G36" s="23" t="s">
        <v>14</v>
      </c>
      <c r="H36" s="23" t="s">
        <v>33</v>
      </c>
      <c r="I36" s="32" t="s">
        <v>170</v>
      </c>
      <c r="J36" s="1" t="s">
        <v>59</v>
      </c>
      <c r="K36" s="1" t="s">
        <v>291</v>
      </c>
    </row>
    <row r="37" spans="1:11" ht="168" customHeight="1" x14ac:dyDescent="0.3">
      <c r="A37" s="8" t="s">
        <v>321</v>
      </c>
      <c r="B37" s="47" t="s">
        <v>322</v>
      </c>
      <c r="C37" s="8">
        <v>269</v>
      </c>
      <c r="D37" s="8">
        <v>215</v>
      </c>
      <c r="E37" s="8" t="s">
        <v>12</v>
      </c>
      <c r="F37" s="8"/>
      <c r="G37" s="8" t="s">
        <v>14</v>
      </c>
      <c r="H37" s="8" t="s">
        <v>84</v>
      </c>
      <c r="I37" s="32" t="s">
        <v>320</v>
      </c>
      <c r="J37" s="1">
        <v>3591411</v>
      </c>
      <c r="K37" s="7"/>
    </row>
    <row r="38" spans="1:11" ht="168" customHeight="1" x14ac:dyDescent="0.3">
      <c r="A38" s="11" t="s">
        <v>171</v>
      </c>
      <c r="B38" s="47" t="s">
        <v>367</v>
      </c>
      <c r="C38" s="8">
        <v>281</v>
      </c>
      <c r="D38" s="8">
        <v>225</v>
      </c>
      <c r="E38" s="8" t="s">
        <v>145</v>
      </c>
      <c r="F38" s="8" t="s">
        <v>172</v>
      </c>
      <c r="G38" s="23" t="s">
        <v>14</v>
      </c>
      <c r="H38" s="23" t="s">
        <v>137</v>
      </c>
      <c r="I38" s="32" t="s">
        <v>173</v>
      </c>
      <c r="J38" s="1" t="s">
        <v>59</v>
      </c>
      <c r="K38" s="1" t="s">
        <v>290</v>
      </c>
    </row>
    <row r="39" spans="1:11" ht="168" customHeight="1" x14ac:dyDescent="0.3">
      <c r="A39" s="11" t="s">
        <v>175</v>
      </c>
      <c r="B39" s="47" t="s">
        <v>368</v>
      </c>
      <c r="C39" s="8">
        <v>345</v>
      </c>
      <c r="D39" s="8">
        <v>281</v>
      </c>
      <c r="E39" s="8" t="s">
        <v>12</v>
      </c>
      <c r="F39" s="8" t="s">
        <v>176</v>
      </c>
      <c r="G39" s="23" t="s">
        <v>14</v>
      </c>
      <c r="H39" s="23" t="s">
        <v>23</v>
      </c>
      <c r="I39" s="62" t="s">
        <v>220</v>
      </c>
      <c r="J39" s="1">
        <v>6145763</v>
      </c>
      <c r="K39" s="1" t="s">
        <v>243</v>
      </c>
    </row>
    <row r="40" spans="1:11" ht="168" customHeight="1" x14ac:dyDescent="0.3">
      <c r="A40" s="11" t="s">
        <v>181</v>
      </c>
      <c r="B40" s="47" t="s">
        <v>369</v>
      </c>
      <c r="C40" s="8">
        <v>550</v>
      </c>
      <c r="D40" s="8">
        <v>451</v>
      </c>
      <c r="E40" s="8" t="s">
        <v>12</v>
      </c>
      <c r="F40" s="8" t="s">
        <v>182</v>
      </c>
      <c r="G40" s="23" t="s">
        <v>14</v>
      </c>
      <c r="H40" s="23" t="s">
        <v>101</v>
      </c>
      <c r="I40" s="32" t="s">
        <v>216</v>
      </c>
      <c r="J40" s="1">
        <v>6145442</v>
      </c>
      <c r="K40" s="1" t="s">
        <v>275</v>
      </c>
    </row>
    <row r="41" spans="1:11" ht="168" customHeight="1" x14ac:dyDescent="0.3">
      <c r="A41" s="11" t="s">
        <v>184</v>
      </c>
      <c r="B41" s="47" t="s">
        <v>370</v>
      </c>
      <c r="C41" s="8">
        <v>620</v>
      </c>
      <c r="D41" s="8">
        <v>503</v>
      </c>
      <c r="E41" s="8" t="s">
        <v>145</v>
      </c>
      <c r="F41" s="8" t="s">
        <v>185</v>
      </c>
      <c r="G41" s="23" t="s">
        <v>14</v>
      </c>
      <c r="H41" s="23" t="s">
        <v>101</v>
      </c>
      <c r="I41" s="32" t="s">
        <v>186</v>
      </c>
      <c r="J41" s="1" t="s">
        <v>59</v>
      </c>
      <c r="K41" s="1" t="s">
        <v>272</v>
      </c>
    </row>
    <row r="42" spans="1:11" ht="168" customHeight="1" x14ac:dyDescent="0.3">
      <c r="A42" s="11" t="s">
        <v>323</v>
      </c>
      <c r="B42" s="47" t="s">
        <v>371</v>
      </c>
      <c r="C42" s="8">
        <v>262</v>
      </c>
      <c r="D42" s="8">
        <v>208</v>
      </c>
      <c r="E42" s="8" t="s">
        <v>324</v>
      </c>
      <c r="F42" s="8"/>
      <c r="G42" s="23" t="s">
        <v>14</v>
      </c>
      <c r="H42" s="23" t="s">
        <v>23</v>
      </c>
      <c r="I42" s="32" t="s">
        <v>329</v>
      </c>
      <c r="J42" s="1"/>
      <c r="K42" s="1" t="s">
        <v>327</v>
      </c>
    </row>
    <row r="43" spans="1:11" ht="168" customHeight="1" x14ac:dyDescent="0.3">
      <c r="A43" s="11" t="s">
        <v>325</v>
      </c>
      <c r="B43" s="47" t="s">
        <v>372</v>
      </c>
      <c r="C43" s="8">
        <v>56</v>
      </c>
      <c r="D43" s="8">
        <v>48</v>
      </c>
      <c r="E43" s="8" t="s">
        <v>324</v>
      </c>
      <c r="F43" s="8" t="s">
        <v>326</v>
      </c>
      <c r="G43" s="23" t="s">
        <v>14</v>
      </c>
      <c r="H43" s="23" t="s">
        <v>23</v>
      </c>
      <c r="I43" s="32" t="s">
        <v>330</v>
      </c>
      <c r="J43" s="1"/>
      <c r="K43" s="1" t="s">
        <v>328</v>
      </c>
    </row>
    <row r="44" spans="1:11" ht="168" customHeight="1" x14ac:dyDescent="0.3">
      <c r="A44" s="11" t="s">
        <v>68</v>
      </c>
      <c r="B44" s="48" t="s">
        <v>373</v>
      </c>
      <c r="C44" s="36">
        <v>15</v>
      </c>
      <c r="D44" s="8">
        <v>12</v>
      </c>
      <c r="E44" s="8" t="s">
        <v>12</v>
      </c>
      <c r="F44" s="8" t="s">
        <v>69</v>
      </c>
      <c r="G44" s="8" t="s">
        <v>14</v>
      </c>
      <c r="H44" s="8" t="s">
        <v>70</v>
      </c>
      <c r="I44" s="32" t="s">
        <v>71</v>
      </c>
      <c r="J44" s="1">
        <v>3676642</v>
      </c>
      <c r="K44" s="1" t="s">
        <v>282</v>
      </c>
    </row>
    <row r="45" spans="1:11" ht="168" customHeight="1" x14ac:dyDescent="0.3">
      <c r="A45" s="36" t="s">
        <v>192</v>
      </c>
      <c r="B45" s="48" t="s">
        <v>374</v>
      </c>
      <c r="C45" s="36">
        <v>17</v>
      </c>
      <c r="D45" s="36">
        <v>14</v>
      </c>
      <c r="E45" s="8" t="s">
        <v>12</v>
      </c>
      <c r="F45" s="36" t="s">
        <v>193</v>
      </c>
      <c r="G45" s="8" t="s">
        <v>14</v>
      </c>
      <c r="H45" s="8" t="s">
        <v>194</v>
      </c>
      <c r="I45" s="64" t="s">
        <v>195</v>
      </c>
      <c r="J45" s="25">
        <v>6028946</v>
      </c>
      <c r="K45" s="1" t="s">
        <v>248</v>
      </c>
    </row>
    <row r="46" spans="1:11" ht="168" customHeight="1" x14ac:dyDescent="0.3">
      <c r="A46" s="11" t="s">
        <v>72</v>
      </c>
      <c r="B46" s="48" t="s">
        <v>375</v>
      </c>
      <c r="C46" s="8">
        <v>18</v>
      </c>
      <c r="D46" s="8">
        <v>15</v>
      </c>
      <c r="E46" s="8" t="s">
        <v>12</v>
      </c>
      <c r="F46" s="8" t="s">
        <v>73</v>
      </c>
      <c r="G46" s="8" t="s">
        <v>14</v>
      </c>
      <c r="H46" s="8" t="s">
        <v>23</v>
      </c>
      <c r="I46" s="32" t="s">
        <v>74</v>
      </c>
      <c r="J46" s="1">
        <v>3293775</v>
      </c>
      <c r="K46" s="1" t="s">
        <v>283</v>
      </c>
    </row>
    <row r="47" spans="1:11" ht="168" customHeight="1" x14ac:dyDescent="0.3">
      <c r="A47" s="8" t="s">
        <v>200</v>
      </c>
      <c r="B47" s="49" t="s">
        <v>376</v>
      </c>
      <c r="C47" s="8">
        <v>25</v>
      </c>
      <c r="D47" s="8">
        <v>19</v>
      </c>
      <c r="E47" s="8" t="s">
        <v>12</v>
      </c>
      <c r="F47" s="8" t="s">
        <v>201</v>
      </c>
      <c r="G47" s="8" t="s">
        <v>14</v>
      </c>
      <c r="H47" s="8" t="s">
        <v>49</v>
      </c>
      <c r="I47" s="32" t="s">
        <v>202</v>
      </c>
      <c r="J47" s="25">
        <v>6074821</v>
      </c>
      <c r="K47" s="1" t="s">
        <v>250</v>
      </c>
    </row>
    <row r="48" spans="1:11" ht="168" customHeight="1" x14ac:dyDescent="0.3">
      <c r="A48" s="19" t="s">
        <v>221</v>
      </c>
      <c r="B48" s="50" t="s">
        <v>377</v>
      </c>
      <c r="C48" s="8">
        <v>38</v>
      </c>
      <c r="D48" s="19">
        <v>31</v>
      </c>
      <c r="E48" s="19" t="s">
        <v>12</v>
      </c>
      <c r="F48" s="19" t="s">
        <v>222</v>
      </c>
      <c r="G48" s="8" t="s">
        <v>14</v>
      </c>
      <c r="H48" s="8" t="s">
        <v>23</v>
      </c>
      <c r="I48" s="65" t="s">
        <v>244</v>
      </c>
      <c r="J48" s="20">
        <v>2728366</v>
      </c>
      <c r="K48" s="40" t="s">
        <v>259</v>
      </c>
    </row>
    <row r="49" spans="1:11" ht="168" customHeight="1" x14ac:dyDescent="0.3">
      <c r="A49" s="41" t="s">
        <v>211</v>
      </c>
      <c r="B49" s="48" t="s">
        <v>378</v>
      </c>
      <c r="C49" s="41">
        <v>41</v>
      </c>
      <c r="D49" s="41">
        <v>34</v>
      </c>
      <c r="E49" s="38" t="s">
        <v>12</v>
      </c>
      <c r="F49" s="41" t="s">
        <v>212</v>
      </c>
      <c r="G49" s="8" t="s">
        <v>14</v>
      </c>
      <c r="H49" s="8" t="s">
        <v>23</v>
      </c>
      <c r="I49" s="55" t="s">
        <v>213</v>
      </c>
      <c r="J49" s="44">
        <v>3555503</v>
      </c>
      <c r="K49" s="1" t="s">
        <v>267</v>
      </c>
    </row>
    <row r="50" spans="1:11" ht="168" customHeight="1" x14ac:dyDescent="0.3">
      <c r="A50" s="41" t="s">
        <v>196</v>
      </c>
      <c r="B50" s="48" t="s">
        <v>379</v>
      </c>
      <c r="C50" s="41">
        <v>57</v>
      </c>
      <c r="D50" s="41">
        <v>49</v>
      </c>
      <c r="E50" s="41" t="s">
        <v>12</v>
      </c>
      <c r="F50" s="21" t="s">
        <v>197</v>
      </c>
      <c r="G50" s="8" t="s">
        <v>14</v>
      </c>
      <c r="H50" s="8" t="s">
        <v>198</v>
      </c>
      <c r="I50" s="66" t="s">
        <v>199</v>
      </c>
      <c r="J50" s="43">
        <v>2718699</v>
      </c>
      <c r="K50" s="27" t="s">
        <v>248</v>
      </c>
    </row>
    <row r="51" spans="1:11" ht="168" customHeight="1" x14ac:dyDescent="0.3">
      <c r="A51" s="1" t="s">
        <v>190</v>
      </c>
      <c r="B51" s="48" t="s">
        <v>380</v>
      </c>
      <c r="C51" s="1">
        <v>74</v>
      </c>
      <c r="D51" s="1">
        <v>63</v>
      </c>
      <c r="E51" s="21" t="s">
        <v>121</v>
      </c>
      <c r="F51" s="1" t="s">
        <v>32</v>
      </c>
      <c r="G51" s="38" t="s">
        <v>14</v>
      </c>
      <c r="H51" s="38" t="s">
        <v>105</v>
      </c>
      <c r="I51" s="67" t="s">
        <v>191</v>
      </c>
      <c r="J51" s="1">
        <v>4503765</v>
      </c>
      <c r="K51" s="20" t="s">
        <v>259</v>
      </c>
    </row>
    <row r="52" spans="1:11" ht="168" customHeight="1" x14ac:dyDescent="0.3">
      <c r="A52" s="35" t="s">
        <v>130</v>
      </c>
      <c r="B52" s="48" t="s">
        <v>381</v>
      </c>
      <c r="C52" s="21">
        <v>135</v>
      </c>
      <c r="D52" s="21">
        <v>110</v>
      </c>
      <c r="E52" s="21" t="s">
        <v>131</v>
      </c>
      <c r="F52" s="21"/>
      <c r="G52" s="21" t="s">
        <v>14</v>
      </c>
      <c r="H52" s="21" t="s">
        <v>101</v>
      </c>
      <c r="I52" s="69" t="s">
        <v>132</v>
      </c>
      <c r="J52" s="21" t="s">
        <v>133</v>
      </c>
      <c r="K52" s="20" t="s">
        <v>311</v>
      </c>
    </row>
    <row r="53" spans="1:11" ht="168" customHeight="1" x14ac:dyDescent="0.3">
      <c r="A53" s="35" t="s">
        <v>139</v>
      </c>
      <c r="B53" s="48" t="s">
        <v>382</v>
      </c>
      <c r="C53" s="21">
        <v>148</v>
      </c>
      <c r="D53" s="21">
        <v>121</v>
      </c>
      <c r="E53" s="21" t="s">
        <v>140</v>
      </c>
      <c r="F53" s="21" t="s">
        <v>141</v>
      </c>
      <c r="G53" s="21" t="s">
        <v>14</v>
      </c>
      <c r="H53" s="21" t="s">
        <v>142</v>
      </c>
      <c r="I53" s="67" t="s">
        <v>215</v>
      </c>
      <c r="J53" s="21">
        <v>3331743</v>
      </c>
      <c r="K53" s="20" t="s">
        <v>299</v>
      </c>
    </row>
    <row r="54" spans="1:11" ht="168" customHeight="1" x14ac:dyDescent="0.3">
      <c r="A54" s="35" t="s">
        <v>147</v>
      </c>
      <c r="B54" s="48" t="s">
        <v>383</v>
      </c>
      <c r="C54" s="18">
        <v>154</v>
      </c>
      <c r="D54" s="18">
        <v>125</v>
      </c>
      <c r="E54" s="18" t="s">
        <v>12</v>
      </c>
      <c r="F54" s="18" t="s">
        <v>148</v>
      </c>
      <c r="G54" s="18" t="s">
        <v>14</v>
      </c>
      <c r="H54" s="18" t="s">
        <v>149</v>
      </c>
      <c r="I54" s="71" t="s">
        <v>150</v>
      </c>
      <c r="J54" s="22">
        <v>3488683</v>
      </c>
      <c r="K54" s="1" t="s">
        <v>303</v>
      </c>
    </row>
    <row r="55" spans="1:11" ht="168" customHeight="1" x14ac:dyDescent="0.3">
      <c r="A55" s="35" t="s">
        <v>134</v>
      </c>
      <c r="B55" s="48" t="s">
        <v>384</v>
      </c>
      <c r="C55" s="18">
        <v>156</v>
      </c>
      <c r="D55" s="18">
        <v>127</v>
      </c>
      <c r="E55" s="18" t="s">
        <v>12</v>
      </c>
      <c r="F55" s="18"/>
      <c r="G55" s="18" t="s">
        <v>14</v>
      </c>
      <c r="H55" s="35" t="s">
        <v>23</v>
      </c>
      <c r="I55" s="72" t="s">
        <v>308</v>
      </c>
      <c r="J55" s="18">
        <v>2569534</v>
      </c>
      <c r="K55" s="1" t="s">
        <v>298</v>
      </c>
    </row>
    <row r="56" spans="1:11" ht="168" customHeight="1" x14ac:dyDescent="0.3">
      <c r="A56" s="18" t="s">
        <v>205</v>
      </c>
      <c r="B56" s="48" t="s">
        <v>385</v>
      </c>
      <c r="C56" s="18">
        <v>231</v>
      </c>
      <c r="D56" s="18">
        <v>182</v>
      </c>
      <c r="E56" s="18" t="s">
        <v>206</v>
      </c>
      <c r="F56" s="18" t="s">
        <v>207</v>
      </c>
      <c r="G56" s="18" t="s">
        <v>208</v>
      </c>
      <c r="H56" s="18" t="s">
        <v>23</v>
      </c>
      <c r="I56" s="73" t="s">
        <v>245</v>
      </c>
      <c r="J56" s="18">
        <v>4183154</v>
      </c>
      <c r="K56" s="1" t="s">
        <v>259</v>
      </c>
    </row>
    <row r="57" spans="1:11" ht="168" customHeight="1" x14ac:dyDescent="0.3">
      <c r="A57" s="35" t="s">
        <v>174</v>
      </c>
      <c r="B57" s="48" t="s">
        <v>386</v>
      </c>
      <c r="C57" s="18">
        <v>320</v>
      </c>
      <c r="D57" s="18">
        <v>261</v>
      </c>
      <c r="E57" s="18" t="s">
        <v>169</v>
      </c>
      <c r="F57" s="18"/>
      <c r="G57" s="22" t="s">
        <v>14</v>
      </c>
      <c r="H57" s="22" t="s">
        <v>62</v>
      </c>
      <c r="I57" s="72" t="s">
        <v>307</v>
      </c>
      <c r="J57" s="18" t="s">
        <v>59</v>
      </c>
      <c r="K57" s="1" t="s">
        <v>259</v>
      </c>
    </row>
    <row r="58" spans="1:11" ht="168" customHeight="1" x14ac:dyDescent="0.3">
      <c r="A58" s="18" t="s">
        <v>209</v>
      </c>
      <c r="B58" s="48" t="s">
        <v>387</v>
      </c>
      <c r="C58" s="18">
        <v>337</v>
      </c>
      <c r="D58" s="18">
        <v>274</v>
      </c>
      <c r="E58" s="18" t="s">
        <v>206</v>
      </c>
      <c r="F58" s="18" t="s">
        <v>207</v>
      </c>
      <c r="G58" s="18" t="s">
        <v>14</v>
      </c>
      <c r="H58" s="18" t="s">
        <v>23</v>
      </c>
      <c r="I58" s="35" t="s">
        <v>210</v>
      </c>
      <c r="J58" s="18">
        <v>3112500</v>
      </c>
      <c r="K58" s="1" t="s">
        <v>259</v>
      </c>
    </row>
    <row r="59" spans="1:11" ht="168" customHeight="1" x14ac:dyDescent="0.3">
      <c r="A59" s="42" t="s">
        <v>177</v>
      </c>
      <c r="B59" s="48" t="s">
        <v>388</v>
      </c>
      <c r="C59" s="18">
        <v>350</v>
      </c>
      <c r="D59" s="18">
        <v>285</v>
      </c>
      <c r="E59" s="18" t="s">
        <v>178</v>
      </c>
      <c r="F59" s="18" t="s">
        <v>179</v>
      </c>
      <c r="G59" s="22" t="s">
        <v>14</v>
      </c>
      <c r="H59" s="16" t="s">
        <v>180</v>
      </c>
      <c r="I59" s="74" t="s">
        <v>223</v>
      </c>
      <c r="J59" s="18" t="s">
        <v>59</v>
      </c>
      <c r="K59" s="1" t="s">
        <v>247</v>
      </c>
    </row>
    <row r="60" spans="1:11" ht="168" customHeight="1" x14ac:dyDescent="0.3">
      <c r="A60" s="35" t="s">
        <v>155</v>
      </c>
      <c r="B60" s="53" t="s">
        <v>389</v>
      </c>
      <c r="C60" s="18">
        <v>175</v>
      </c>
      <c r="D60" s="18">
        <v>140</v>
      </c>
      <c r="E60" s="18" t="s">
        <v>156</v>
      </c>
      <c r="F60" s="18"/>
      <c r="G60" s="22" t="s">
        <v>14</v>
      </c>
      <c r="H60" s="22" t="s">
        <v>23</v>
      </c>
      <c r="I60" s="71" t="s">
        <v>157</v>
      </c>
      <c r="J60" s="18" t="s">
        <v>59</v>
      </c>
      <c r="K60" s="1" t="s">
        <v>294</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79A77-02EC-473C-85DF-9D561D418E76}">
  <dimension ref="A1:K8"/>
  <sheetViews>
    <sheetView zoomScale="70" zoomScaleNormal="70" workbookViewId="0"/>
  </sheetViews>
  <sheetFormatPr defaultRowHeight="14.4" x14ac:dyDescent="0.3"/>
  <cols>
    <col min="1" max="8" width="35.21875" customWidth="1"/>
    <col min="9" max="9" width="98.21875" customWidth="1"/>
    <col min="10" max="10" width="18.33203125" customWidth="1"/>
    <col min="11" max="11" width="25.109375" customWidth="1"/>
  </cols>
  <sheetData>
    <row r="1" spans="1:11" ht="85.95" customHeight="1" x14ac:dyDescent="0.3">
      <c r="A1" s="2" t="s">
        <v>0</v>
      </c>
      <c r="B1" s="3" t="s">
        <v>1</v>
      </c>
      <c r="C1" s="3" t="s">
        <v>2</v>
      </c>
      <c r="D1" s="3" t="s">
        <v>3</v>
      </c>
      <c r="E1" s="3" t="s">
        <v>4</v>
      </c>
      <c r="F1" s="3" t="s">
        <v>5</v>
      </c>
      <c r="G1" s="3" t="s">
        <v>6</v>
      </c>
      <c r="H1" s="3" t="s">
        <v>7</v>
      </c>
      <c r="I1" s="54" t="s">
        <v>8</v>
      </c>
      <c r="J1" s="4" t="s">
        <v>9</v>
      </c>
      <c r="K1" s="4" t="s">
        <v>10</v>
      </c>
    </row>
    <row r="2" spans="1:11" ht="316.5" customHeight="1" x14ac:dyDescent="0.3">
      <c r="A2" s="11" t="s">
        <v>54</v>
      </c>
      <c r="B2" s="47" t="s">
        <v>390</v>
      </c>
      <c r="C2" s="6">
        <v>13</v>
      </c>
      <c r="D2" s="1">
        <v>1</v>
      </c>
      <c r="E2" s="1" t="s">
        <v>12</v>
      </c>
      <c r="F2" s="1" t="s">
        <v>55</v>
      </c>
      <c r="G2" s="1" t="s">
        <v>56</v>
      </c>
      <c r="H2" s="1" t="s">
        <v>57</v>
      </c>
      <c r="I2" s="32" t="s">
        <v>58</v>
      </c>
      <c r="J2" s="12" t="s">
        <v>59</v>
      </c>
      <c r="K2" s="12" t="s">
        <v>279</v>
      </c>
    </row>
    <row r="3" spans="1:11" ht="247.95" customHeight="1" x14ac:dyDescent="0.3">
      <c r="A3" s="11" t="s">
        <v>164</v>
      </c>
      <c r="B3" s="47" t="s">
        <v>391</v>
      </c>
      <c r="C3" s="8">
        <v>188</v>
      </c>
      <c r="D3" s="8">
        <v>10</v>
      </c>
      <c r="E3" s="8" t="s">
        <v>165</v>
      </c>
      <c r="F3" s="8"/>
      <c r="G3" s="23" t="s">
        <v>56</v>
      </c>
      <c r="H3" s="23" t="s">
        <v>57</v>
      </c>
      <c r="I3" s="61" t="s">
        <v>255</v>
      </c>
      <c r="J3" s="12" t="s">
        <v>59</v>
      </c>
      <c r="K3" s="12" t="s">
        <v>294</v>
      </c>
    </row>
    <row r="4" spans="1:11" ht="167.55" customHeight="1" x14ac:dyDescent="0.3">
      <c r="A4" s="11" t="s">
        <v>183</v>
      </c>
      <c r="B4" s="47" t="s">
        <v>392</v>
      </c>
      <c r="C4" s="8">
        <v>580</v>
      </c>
      <c r="D4" s="8">
        <v>40</v>
      </c>
      <c r="E4" s="8" t="s">
        <v>12</v>
      </c>
      <c r="F4" s="8"/>
      <c r="G4" s="23" t="s">
        <v>56</v>
      </c>
      <c r="H4" s="23" t="s">
        <v>57</v>
      </c>
      <c r="I4" s="63" t="s">
        <v>241</v>
      </c>
      <c r="J4" s="1" t="s">
        <v>59</v>
      </c>
      <c r="K4" s="1" t="s">
        <v>274</v>
      </c>
    </row>
    <row r="5" spans="1:11" ht="195.45" customHeight="1" x14ac:dyDescent="0.3">
      <c r="A5" s="8" t="s">
        <v>224</v>
      </c>
      <c r="B5" s="48" t="s">
        <v>393</v>
      </c>
      <c r="C5" s="8">
        <v>22</v>
      </c>
      <c r="D5" s="8">
        <v>2</v>
      </c>
      <c r="E5" s="8" t="s">
        <v>12</v>
      </c>
      <c r="F5" s="8" t="s">
        <v>29</v>
      </c>
      <c r="G5" s="8" t="s">
        <v>56</v>
      </c>
      <c r="H5" s="8" t="s">
        <v>57</v>
      </c>
      <c r="I5" s="32" t="s">
        <v>249</v>
      </c>
      <c r="J5" s="1">
        <v>4406552</v>
      </c>
      <c r="K5" s="28" t="s">
        <v>251</v>
      </c>
    </row>
    <row r="6" spans="1:11" ht="208.5" customHeight="1" x14ac:dyDescent="0.3">
      <c r="A6" s="1" t="s">
        <v>225</v>
      </c>
      <c r="B6" s="48" t="s">
        <v>394</v>
      </c>
      <c r="C6" s="1">
        <v>83</v>
      </c>
      <c r="D6" s="1">
        <v>4</v>
      </c>
      <c r="E6" s="1" t="s">
        <v>12</v>
      </c>
      <c r="F6" s="21" t="s">
        <v>226</v>
      </c>
      <c r="G6" s="21" t="s">
        <v>56</v>
      </c>
      <c r="H6" s="21" t="s">
        <v>227</v>
      </c>
      <c r="I6" s="67" t="s">
        <v>253</v>
      </c>
      <c r="J6" s="1" t="s">
        <v>59</v>
      </c>
      <c r="K6" s="45" t="s">
        <v>264</v>
      </c>
    </row>
    <row r="7" spans="1:11" ht="234" customHeight="1" x14ac:dyDescent="0.3">
      <c r="A7" s="1" t="s">
        <v>219</v>
      </c>
      <c r="B7" s="48" t="s">
        <v>395</v>
      </c>
      <c r="C7" s="1">
        <v>122</v>
      </c>
      <c r="D7" s="1">
        <v>7</v>
      </c>
      <c r="E7" s="18" t="s">
        <v>12</v>
      </c>
      <c r="F7" s="18"/>
      <c r="G7" s="1" t="s">
        <v>56</v>
      </c>
      <c r="H7" s="24" t="s">
        <v>57</v>
      </c>
      <c r="I7" s="68" t="s">
        <v>242</v>
      </c>
      <c r="J7" s="1" t="s">
        <v>59</v>
      </c>
      <c r="K7" s="31" t="s">
        <v>266</v>
      </c>
    </row>
    <row r="8" spans="1:11" ht="159.44999999999999" customHeight="1" x14ac:dyDescent="0.3">
      <c r="A8" s="18" t="s">
        <v>229</v>
      </c>
      <c r="B8" s="48" t="s">
        <v>396</v>
      </c>
      <c r="C8" s="18">
        <v>239</v>
      </c>
      <c r="D8" s="18">
        <v>15</v>
      </c>
      <c r="E8" s="18" t="s">
        <v>12</v>
      </c>
      <c r="F8" s="18"/>
      <c r="G8" s="18" t="s">
        <v>56</v>
      </c>
      <c r="H8" s="18" t="s">
        <v>227</v>
      </c>
      <c r="I8" s="35" t="s">
        <v>254</v>
      </c>
      <c r="J8" s="18" t="s">
        <v>59</v>
      </c>
      <c r="K8" s="28" t="s">
        <v>261</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C0362-CCB9-42CB-8858-34D48FE322FE}">
  <dimension ref="A1:K8"/>
  <sheetViews>
    <sheetView zoomScale="70" zoomScaleNormal="70" workbookViewId="0"/>
  </sheetViews>
  <sheetFormatPr defaultRowHeight="14.4" x14ac:dyDescent="0.3"/>
  <cols>
    <col min="1" max="8" width="35.21875" customWidth="1"/>
    <col min="9" max="9" width="122.44140625" customWidth="1"/>
    <col min="10" max="11" width="35.21875" customWidth="1"/>
  </cols>
  <sheetData>
    <row r="1" spans="1:11" ht="79.95" customHeight="1" x14ac:dyDescent="0.3">
      <c r="A1" s="2" t="s">
        <v>0</v>
      </c>
      <c r="B1" s="3" t="s">
        <v>1</v>
      </c>
      <c r="C1" s="3" t="s">
        <v>2</v>
      </c>
      <c r="D1" s="3" t="s">
        <v>3</v>
      </c>
      <c r="E1" s="3" t="s">
        <v>4</v>
      </c>
      <c r="F1" s="3" t="s">
        <v>5</v>
      </c>
      <c r="G1" s="3" t="s">
        <v>6</v>
      </c>
      <c r="H1" s="3" t="s">
        <v>7</v>
      </c>
      <c r="I1" s="54" t="s">
        <v>8</v>
      </c>
      <c r="J1" s="4" t="s">
        <v>9</v>
      </c>
      <c r="K1" s="4" t="s">
        <v>10</v>
      </c>
    </row>
    <row r="2" spans="1:11" ht="283.05" customHeight="1" x14ac:dyDescent="0.3">
      <c r="A2" s="11" t="s">
        <v>79</v>
      </c>
      <c r="B2" s="47" t="s">
        <v>397</v>
      </c>
      <c r="C2" s="1">
        <v>30</v>
      </c>
      <c r="D2" s="1">
        <v>2</v>
      </c>
      <c r="E2" s="1" t="s">
        <v>12</v>
      </c>
      <c r="F2" s="1" t="s">
        <v>22</v>
      </c>
      <c r="G2" s="1" t="s">
        <v>44</v>
      </c>
      <c r="H2" s="1" t="s">
        <v>80</v>
      </c>
      <c r="I2" s="32" t="s">
        <v>81</v>
      </c>
      <c r="J2" s="12">
        <v>4334156</v>
      </c>
      <c r="K2" s="12" t="s">
        <v>285</v>
      </c>
    </row>
    <row r="3" spans="1:11" ht="283.05" customHeight="1" x14ac:dyDescent="0.3">
      <c r="A3" s="11" t="s">
        <v>144</v>
      </c>
      <c r="B3" s="47" t="s">
        <v>398</v>
      </c>
      <c r="C3" s="1">
        <v>153</v>
      </c>
      <c r="D3" s="1">
        <v>13</v>
      </c>
      <c r="E3" s="1" t="s">
        <v>145</v>
      </c>
      <c r="F3" s="1"/>
      <c r="G3" s="1" t="s">
        <v>44</v>
      </c>
      <c r="H3" s="32" t="s">
        <v>146</v>
      </c>
      <c r="I3" s="58" t="s">
        <v>306</v>
      </c>
      <c r="J3" s="15" t="s">
        <v>59</v>
      </c>
      <c r="K3" s="12" t="s">
        <v>301</v>
      </c>
    </row>
    <row r="4" spans="1:11" ht="283.05" customHeight="1" x14ac:dyDescent="0.3">
      <c r="A4" s="11" t="s">
        <v>162</v>
      </c>
      <c r="B4" s="47" t="s">
        <v>399</v>
      </c>
      <c r="C4" s="8">
        <v>183</v>
      </c>
      <c r="D4" s="8">
        <v>18</v>
      </c>
      <c r="E4" s="8" t="s">
        <v>12</v>
      </c>
      <c r="F4" s="8"/>
      <c r="G4" s="23" t="s">
        <v>44</v>
      </c>
      <c r="H4" s="17" t="s">
        <v>163</v>
      </c>
      <c r="I4" s="60" t="s">
        <v>315</v>
      </c>
      <c r="J4" s="12">
        <v>4191630</v>
      </c>
      <c r="K4" s="12" t="s">
        <v>285</v>
      </c>
    </row>
    <row r="5" spans="1:11" ht="283.05" customHeight="1" x14ac:dyDescent="0.3">
      <c r="A5" s="11" t="s">
        <v>42</v>
      </c>
      <c r="B5" s="48" t="s">
        <v>400</v>
      </c>
      <c r="C5" s="36">
        <v>9</v>
      </c>
      <c r="D5" s="8">
        <v>1</v>
      </c>
      <c r="E5" s="8" t="s">
        <v>12</v>
      </c>
      <c r="F5" s="8" t="s">
        <v>43</v>
      </c>
      <c r="G5" s="8" t="s">
        <v>44</v>
      </c>
      <c r="H5" s="8" t="s">
        <v>45</v>
      </c>
      <c r="I5" s="32" t="s">
        <v>46</v>
      </c>
      <c r="J5" s="1">
        <v>3125050</v>
      </c>
      <c r="K5" s="1" t="s">
        <v>260</v>
      </c>
    </row>
    <row r="6" spans="1:11" ht="283.05" customHeight="1" x14ac:dyDescent="0.3">
      <c r="A6" s="21" t="s">
        <v>235</v>
      </c>
      <c r="B6" s="51" t="s">
        <v>401</v>
      </c>
      <c r="C6" s="18">
        <v>110</v>
      </c>
      <c r="D6" s="18">
        <v>9</v>
      </c>
      <c r="E6" s="18" t="s">
        <v>12</v>
      </c>
      <c r="F6" s="18"/>
      <c r="G6" s="21" t="s">
        <v>44</v>
      </c>
      <c r="H6" s="18" t="s">
        <v>45</v>
      </c>
      <c r="I6" s="32" t="s">
        <v>258</v>
      </c>
      <c r="J6" s="1">
        <v>3314302</v>
      </c>
      <c r="K6" s="40" t="s">
        <v>260</v>
      </c>
    </row>
    <row r="7" spans="1:11" ht="283.05" customHeight="1" x14ac:dyDescent="0.3">
      <c r="A7" s="32" t="s">
        <v>143</v>
      </c>
      <c r="B7" s="48" t="s">
        <v>402</v>
      </c>
      <c r="C7" s="1">
        <v>151</v>
      </c>
      <c r="D7" s="1">
        <v>12</v>
      </c>
      <c r="E7" s="18" t="s">
        <v>12</v>
      </c>
      <c r="F7" s="1"/>
      <c r="G7" s="21" t="s">
        <v>44</v>
      </c>
      <c r="H7" s="21" t="s">
        <v>45</v>
      </c>
      <c r="I7" s="70" t="s">
        <v>310</v>
      </c>
      <c r="J7" s="16">
        <v>2549688</v>
      </c>
      <c r="K7" s="20" t="s">
        <v>300</v>
      </c>
    </row>
    <row r="8" spans="1:11" ht="283.05" customHeight="1" x14ac:dyDescent="0.3">
      <c r="A8" s="37" t="s">
        <v>314</v>
      </c>
      <c r="B8" s="52" t="s">
        <v>313</v>
      </c>
      <c r="C8" s="18">
        <v>496</v>
      </c>
      <c r="D8" s="18">
        <v>36</v>
      </c>
      <c r="E8" s="18" t="s">
        <v>107</v>
      </c>
      <c r="F8" s="18"/>
      <c r="G8" s="18" t="s">
        <v>44</v>
      </c>
      <c r="H8" s="37" t="s">
        <v>146</v>
      </c>
      <c r="I8" s="75" t="s">
        <v>316</v>
      </c>
      <c r="J8" s="18"/>
      <c r="K8" s="33" t="s">
        <v>317</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4E83D-2709-4931-9788-41FD9E245E7A}">
  <dimension ref="A1:K6"/>
  <sheetViews>
    <sheetView zoomScale="70" zoomScaleNormal="70" workbookViewId="0">
      <selection activeCell="D2" sqref="D2"/>
    </sheetView>
  </sheetViews>
  <sheetFormatPr defaultRowHeight="14.4" x14ac:dyDescent="0.3"/>
  <cols>
    <col min="1" max="8" width="35.21875" customWidth="1"/>
    <col min="9" max="9" width="96.44140625" customWidth="1"/>
    <col min="10" max="11" width="19.77734375" customWidth="1"/>
  </cols>
  <sheetData>
    <row r="1" spans="1:11" ht="78" customHeight="1" x14ac:dyDescent="0.3">
      <c r="A1" s="2" t="s">
        <v>0</v>
      </c>
      <c r="B1" s="3" t="s">
        <v>1</v>
      </c>
      <c r="C1" s="3" t="s">
        <v>2</v>
      </c>
      <c r="D1" s="3" t="s">
        <v>3</v>
      </c>
      <c r="E1" s="3" t="s">
        <v>4</v>
      </c>
      <c r="F1" s="3" t="s">
        <v>5</v>
      </c>
      <c r="G1" s="3" t="s">
        <v>6</v>
      </c>
      <c r="H1" s="3" t="s">
        <v>7</v>
      </c>
      <c r="I1" s="54" t="s">
        <v>8</v>
      </c>
      <c r="J1" s="4" t="s">
        <v>9</v>
      </c>
      <c r="K1" s="4" t="s">
        <v>10</v>
      </c>
    </row>
    <row r="2" spans="1:11" ht="165" customHeight="1" x14ac:dyDescent="0.3">
      <c r="A2" s="11" t="s">
        <v>64</v>
      </c>
      <c r="B2" s="47" t="s">
        <v>403</v>
      </c>
      <c r="C2" s="6">
        <v>14</v>
      </c>
      <c r="D2" s="1">
        <v>1</v>
      </c>
      <c r="E2" s="1" t="s">
        <v>12</v>
      </c>
      <c r="F2" s="1" t="s">
        <v>65</v>
      </c>
      <c r="G2" s="1" t="s">
        <v>66</v>
      </c>
      <c r="H2" s="1" t="s">
        <v>67</v>
      </c>
      <c r="I2" s="32" t="s">
        <v>331</v>
      </c>
      <c r="J2" s="12">
        <v>7410127</v>
      </c>
      <c r="K2" s="12" t="s">
        <v>281</v>
      </c>
    </row>
    <row r="3" spans="1:11" ht="165" customHeight="1" x14ac:dyDescent="0.3">
      <c r="A3" s="11" t="s">
        <v>109</v>
      </c>
      <c r="B3" s="47" t="s">
        <v>404</v>
      </c>
      <c r="C3" s="1">
        <v>78</v>
      </c>
      <c r="D3" s="1">
        <v>4</v>
      </c>
      <c r="E3" s="6" t="s">
        <v>12</v>
      </c>
      <c r="F3" s="1"/>
      <c r="G3" s="1" t="s">
        <v>66</v>
      </c>
      <c r="H3" s="1" t="s">
        <v>110</v>
      </c>
      <c r="I3" s="32" t="s">
        <v>111</v>
      </c>
      <c r="J3" s="12">
        <v>3667835</v>
      </c>
      <c r="K3" s="12" t="s">
        <v>292</v>
      </c>
    </row>
    <row r="4" spans="1:11" ht="165" customHeight="1" x14ac:dyDescent="0.3">
      <c r="A4" s="11" t="s">
        <v>128</v>
      </c>
      <c r="B4" s="47" t="s">
        <v>405</v>
      </c>
      <c r="C4" s="1">
        <v>120</v>
      </c>
      <c r="D4" s="1">
        <v>7</v>
      </c>
      <c r="E4" s="1" t="s">
        <v>12</v>
      </c>
      <c r="F4" s="1"/>
      <c r="G4" s="1" t="s">
        <v>66</v>
      </c>
      <c r="H4" s="1" t="s">
        <v>67</v>
      </c>
      <c r="I4" s="55" t="s">
        <v>129</v>
      </c>
      <c r="J4" s="12">
        <v>1543227</v>
      </c>
      <c r="K4" s="12" t="s">
        <v>297</v>
      </c>
    </row>
    <row r="5" spans="1:11" ht="165" customHeight="1" x14ac:dyDescent="0.3">
      <c r="A5" s="18" t="s">
        <v>237</v>
      </c>
      <c r="B5" s="48" t="s">
        <v>406</v>
      </c>
      <c r="C5" s="18">
        <v>164</v>
      </c>
      <c r="D5" s="18">
        <v>9</v>
      </c>
      <c r="E5" s="18" t="s">
        <v>238</v>
      </c>
      <c r="F5" s="18"/>
      <c r="G5" s="18" t="s">
        <v>66</v>
      </c>
      <c r="H5" s="18" t="s">
        <v>239</v>
      </c>
      <c r="I5" s="35" t="s">
        <v>240</v>
      </c>
      <c r="J5" s="18">
        <v>2923343</v>
      </c>
      <c r="K5" s="28" t="s">
        <v>262</v>
      </c>
    </row>
    <row r="6" spans="1:11" ht="183" customHeight="1" x14ac:dyDescent="0.3">
      <c r="A6" s="18" t="s">
        <v>232</v>
      </c>
      <c r="B6" s="48" t="s">
        <v>407</v>
      </c>
      <c r="C6" s="18">
        <v>202</v>
      </c>
      <c r="D6" s="18">
        <v>13</v>
      </c>
      <c r="E6" s="18" t="s">
        <v>233</v>
      </c>
      <c r="F6" s="18"/>
      <c r="G6" s="18" t="s">
        <v>66</v>
      </c>
      <c r="H6" s="18" t="s">
        <v>67</v>
      </c>
      <c r="I6" s="35" t="s">
        <v>256</v>
      </c>
      <c r="J6" s="18">
        <v>4098139</v>
      </c>
      <c r="K6" s="28" t="s">
        <v>252</v>
      </c>
    </row>
  </sheetData>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7EB3696C166B4E98EC7230A836A500" ma:contentTypeVersion="21" ma:contentTypeDescription="Create a new document." ma:contentTypeScope="" ma:versionID="d0252fa9e8ce32db289fcc04af7da083">
  <xsd:schema xmlns:xsd="http://www.w3.org/2001/XMLSchema" xmlns:xs="http://www.w3.org/2001/XMLSchema" xmlns:p="http://schemas.microsoft.com/office/2006/metadata/properties" xmlns:ns2="a497d734-4801-40da-89ef-017d807fa2a8" xmlns:ns3="32bdb438-7d0f-4225-b594-ab5c81528ae2" targetNamespace="http://schemas.microsoft.com/office/2006/metadata/properties" ma:root="true" ma:fieldsID="b27134fb40eced3b7ae49a2ced564ec8" ns2:_="" ns3:_="">
    <xsd:import namespace="a497d734-4801-40da-89ef-017d807fa2a8"/>
    <xsd:import namespace="32bdb438-7d0f-4225-b594-ab5c81528ae2"/>
    <xsd:element name="properties">
      <xsd:complexType>
        <xsd:sequence>
          <xsd:element name="documentManagement">
            <xsd:complexType>
              <xsd:all>
                <xsd:element ref="ns2:SharedWithDetails" minOccurs="0"/>
                <xsd:element ref="ns2:SharedWithUser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2:TaxKeywordTaxHTField"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97d734-4801-40da-89ef-017d807fa2a8" elementFormDefault="qualified">
    <xsd:import namespace="http://schemas.microsoft.com/office/2006/documentManagement/types"/>
    <xsd:import namespace="http://schemas.microsoft.com/office/infopath/2007/PartnerControls"/>
    <xsd:element name="SharedWithDetails" ma:index="8" nillable="true" ma:displayName="Shared With Details" ma:description=""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3" nillable="true" ma:displayName="Taxonomy Catch All Column" ma:hidden="true" ma:list="{55cb9c4c-58e5-407b-9a70-3c8acc7b7146}" ma:internalName="TaxCatchAll" ma:showField="CatchAllData" ma:web="a497d734-4801-40da-89ef-017d807fa2a8">
      <xsd:complexType>
        <xsd:complexContent>
          <xsd:extension base="dms:MultiChoiceLookup">
            <xsd:sequence>
              <xsd:element name="Value" type="dms:Lookup" maxOccurs="unbounded" minOccurs="0" nillable="true"/>
            </xsd:sequence>
          </xsd:extension>
        </xsd:complexContent>
      </xsd:complexType>
    </xsd:element>
    <xsd:element name="TaxKeywordTaxHTField" ma:index="27"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2bdb438-7d0f-4225-b594-ab5c81528a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23ccff-1beb-4bf6-8606-78be1bc4f3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97d734-4801-40da-89ef-017d807fa2a8" xsi:nil="true"/>
    <lcf76f155ced4ddcb4097134ff3c332f xmlns="32bdb438-7d0f-4225-b594-ab5c81528ae2">
      <Terms xmlns="http://schemas.microsoft.com/office/infopath/2007/PartnerControls"/>
    </lcf76f155ced4ddcb4097134ff3c332f>
    <TaxKeywordTaxHTField xmlns="a497d734-4801-40da-89ef-017d807fa2a8">
      <Terms xmlns="http://schemas.microsoft.com/office/infopath/2007/PartnerControls"/>
    </TaxKeywordTaxHTField>
    <SharedWithUsers xmlns="a497d734-4801-40da-89ef-017d807fa2a8">
      <UserInfo>
        <DisplayName>Steve Ayres</DisplayName>
        <AccountId>276</AccountId>
        <AccountType/>
      </UserInfo>
      <UserInfo>
        <DisplayName>Patrick Giles</DisplayName>
        <AccountId>25</AccountId>
        <AccountType/>
      </UserInfo>
    </SharedWithUsers>
  </documentManagement>
</p:properties>
</file>

<file path=customXml/itemProps1.xml><?xml version="1.0" encoding="utf-8"?>
<ds:datastoreItem xmlns:ds="http://schemas.openxmlformats.org/officeDocument/2006/customXml" ds:itemID="{85615927-09CE-4FBC-B692-0F46EA111F06}"/>
</file>

<file path=customXml/itemProps2.xml><?xml version="1.0" encoding="utf-8"?>
<ds:datastoreItem xmlns:ds="http://schemas.openxmlformats.org/officeDocument/2006/customXml" ds:itemID="{488513AF-4868-4C9E-B75F-E4B4780F5F95}">
  <ds:schemaRefs>
    <ds:schemaRef ds:uri="http://schemas.microsoft.com/sharepoint/v3/contenttype/forms"/>
  </ds:schemaRefs>
</ds:datastoreItem>
</file>

<file path=customXml/itemProps3.xml><?xml version="1.0" encoding="utf-8"?>
<ds:datastoreItem xmlns:ds="http://schemas.openxmlformats.org/officeDocument/2006/customXml" ds:itemID="{1920ABF7-DB75-4EBA-8D17-E4420F7C76FB}">
  <ds:schemaRefs>
    <ds:schemaRef ds:uri="http://schemas.openxmlformats.org/package/2006/metadata/core-properties"/>
    <ds:schemaRef ds:uri="http://www.w3.org/XML/1998/namespace"/>
    <ds:schemaRef ds:uri="32bdb438-7d0f-4225-b594-ab5c81528ae2"/>
    <ds:schemaRef ds:uri="http://purl.org/dc/dcmitype/"/>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a497d734-4801-40da-89ef-017d807fa2a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Home</vt:lpstr>
      <vt:lpstr>Recommendations</vt:lpstr>
      <vt:lpstr>England </vt:lpstr>
      <vt:lpstr>Ireland</vt:lpstr>
      <vt:lpstr>Scotland</vt:lpstr>
      <vt:lpstr>Wales</vt:lpstr>
      <vt:lpstr>Recommendations!OLE_LINK1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Recommendations</dc:title>
  <dc:subject/>
  <dc:creator>Patrick Giles</dc:creator>
  <cp:keywords/>
  <dc:description/>
  <cp:lastModifiedBy>Patrick Giles</cp:lastModifiedBy>
  <cp:revision/>
  <dcterms:created xsi:type="dcterms:W3CDTF">2019-04-03T08:57:56Z</dcterms:created>
  <dcterms:modified xsi:type="dcterms:W3CDTF">2025-04-17T09:08:26Z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0x0101009A7EB3696C166B4E98EC7230A836A500</vt:lpwstr>
  </property>
  <property fmtid="{D5CDD505-2E9C-101B-9397-08002B2CF9AE}" pid="3" name="MediaServiceImageTags">
    <vt:lpwstr/>
  </property>
  <property fmtid="{D5CDD505-2E9C-101B-9397-08002B2CF9AE}" pid="4" name="TaxKeyword">
    <vt:lpwstr/>
  </property>
</Properties>
</file>